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Work\BTR_PTR\Publication\2019\"/>
    </mc:Choice>
  </mc:AlternateContent>
  <bookViews>
    <workbookView xWindow="0" yWindow="0" windowWidth="28800" windowHeight="12435" tabRatio="629" activeTab="2"/>
  </bookViews>
  <sheets>
    <sheet name="Diff TR" sheetId="5" r:id="rId1"/>
    <sheet name="Int TR" sheetId="6" r:id="rId2"/>
    <sheet name="TR" sheetId="2" r:id="rId3"/>
    <sheet name="Diff SF" sheetId="7" r:id="rId4"/>
    <sheet name="Int SF" sheetId="8" r:id="rId5"/>
    <sheet name="SF" sheetId="3" r:id="rId6"/>
    <sheet name="Diff SH" sheetId="9" r:id="rId7"/>
    <sheet name="Int SH" sheetId="10" r:id="rId8"/>
    <sheet name="SH" sheetId="4" r:id="rId9"/>
    <sheet name="Diff RG" sheetId="11" r:id="rId10"/>
    <sheet name="Int RG" sheetId="12" r:id="rId11"/>
    <sheet name="RG" sheetId="1" r:id="rId12"/>
    <sheet name="2019 Diff" sheetId="14" r:id="rId13"/>
    <sheet name="2019 Int" sheetId="15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K20" i="1" l="1"/>
  <c r="DJ21" i="1"/>
  <c r="DH21" i="1"/>
  <c r="U10" i="4"/>
  <c r="DU7" i="1" l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M10" i="4" l="1"/>
  <c r="DP10" i="4" s="1"/>
  <c r="CD5" i="3"/>
  <c r="CD6" i="3"/>
  <c r="CD7" i="3"/>
  <c r="CD8" i="3"/>
  <c r="CD9" i="3"/>
  <c r="CD10" i="3"/>
  <c r="CD11" i="3"/>
  <c r="CD12" i="3"/>
  <c r="CD13" i="3"/>
  <c r="CD14" i="3"/>
  <c r="CD15" i="3"/>
  <c r="CD16" i="3"/>
  <c r="CD17" i="3"/>
  <c r="CD18" i="3"/>
  <c r="CD4" i="3"/>
  <c r="CF17" i="3"/>
  <c r="CF18" i="3"/>
  <c r="DO10" i="4" l="1"/>
  <c r="CG17" i="3"/>
  <c r="FR6" i="3"/>
  <c r="FR7" i="3"/>
  <c r="FR8" i="3"/>
  <c r="FR9" i="3"/>
  <c r="FR10" i="3"/>
  <c r="FR11" i="3"/>
  <c r="FR12" i="3"/>
  <c r="FR13" i="3"/>
  <c r="FR14" i="3"/>
  <c r="FR15" i="3"/>
  <c r="FR16" i="3"/>
  <c r="FR17" i="3"/>
  <c r="FR18" i="3"/>
  <c r="FR19" i="3"/>
  <c r="DC5" i="1" l="1"/>
  <c r="DC6" i="1"/>
  <c r="DF6" i="1" s="1"/>
  <c r="DC7" i="1"/>
  <c r="DC8" i="1"/>
  <c r="DC9" i="1"/>
  <c r="DF10" i="1" s="1"/>
  <c r="DC10" i="1"/>
  <c r="DC11" i="1"/>
  <c r="DC12" i="1"/>
  <c r="DE12" i="1" s="1"/>
  <c r="DC13" i="1"/>
  <c r="DC14" i="1"/>
  <c r="DC15" i="1"/>
  <c r="DC16" i="1"/>
  <c r="DC17" i="1"/>
  <c r="DE17" i="1" s="1"/>
  <c r="DC18" i="1"/>
  <c r="DC19" i="1"/>
  <c r="DC20" i="1"/>
  <c r="DC4" i="1"/>
  <c r="DC5" i="4"/>
  <c r="DC6" i="4"/>
  <c r="DC7" i="4"/>
  <c r="DC8" i="4"/>
  <c r="DF8" i="4" s="1"/>
  <c r="DC9" i="4"/>
  <c r="DC10" i="4"/>
  <c r="DC11" i="4"/>
  <c r="DF11" i="4" s="1"/>
  <c r="DC12" i="4"/>
  <c r="DC13" i="4"/>
  <c r="DF14" i="4" s="1"/>
  <c r="DC14" i="4"/>
  <c r="DC15" i="4"/>
  <c r="DC16" i="4"/>
  <c r="DC17" i="4"/>
  <c r="DC18" i="4"/>
  <c r="DC4" i="4"/>
  <c r="DC5" i="2"/>
  <c r="DC6" i="2"/>
  <c r="DC7" i="2"/>
  <c r="DC8" i="2"/>
  <c r="DC9" i="2"/>
  <c r="DC10" i="2"/>
  <c r="DC11" i="2"/>
  <c r="DC12" i="2"/>
  <c r="DC13" i="2"/>
  <c r="DF13" i="2" s="1"/>
  <c r="DC14" i="2"/>
  <c r="DC15" i="2"/>
  <c r="DC16" i="2"/>
  <c r="DC4" i="2"/>
  <c r="DC18" i="3"/>
  <c r="DC17" i="3"/>
  <c r="DC16" i="3"/>
  <c r="DC15" i="3"/>
  <c r="DC14" i="3"/>
  <c r="DC13" i="3"/>
  <c r="DC12" i="3"/>
  <c r="DC11" i="3"/>
  <c r="DC10" i="3"/>
  <c r="DC9" i="3"/>
  <c r="DC8" i="3"/>
  <c r="DC7" i="3"/>
  <c r="DC6" i="3"/>
  <c r="DC5" i="3"/>
  <c r="DC4" i="3"/>
  <c r="DF16" i="4"/>
  <c r="DF8" i="1"/>
  <c r="CX5" i="1"/>
  <c r="CX6" i="1"/>
  <c r="CX7" i="1"/>
  <c r="CX8" i="1"/>
  <c r="CX9" i="1"/>
  <c r="CX10" i="1"/>
  <c r="CX11" i="1"/>
  <c r="CX12" i="1"/>
  <c r="CX13" i="1"/>
  <c r="CX14" i="1"/>
  <c r="CX15" i="1"/>
  <c r="CX16" i="1"/>
  <c r="CZ16" i="1" s="1"/>
  <c r="CX17" i="1"/>
  <c r="CX18" i="1"/>
  <c r="CX19" i="1"/>
  <c r="CX4" i="1"/>
  <c r="CX5" i="4"/>
  <c r="CX6" i="4"/>
  <c r="CX7" i="4"/>
  <c r="CX8" i="4"/>
  <c r="CZ8" i="4" s="1"/>
  <c r="CX9" i="4"/>
  <c r="CX10" i="4"/>
  <c r="CX11" i="4"/>
  <c r="CX12" i="4"/>
  <c r="CX13" i="4"/>
  <c r="CX14" i="4"/>
  <c r="CX15" i="4"/>
  <c r="CX16" i="4"/>
  <c r="CZ16" i="4" s="1"/>
  <c r="CX17" i="4"/>
  <c r="CX18" i="4"/>
  <c r="CZ18" i="4" s="1"/>
  <c r="CX4" i="4"/>
  <c r="CX5" i="3"/>
  <c r="CX6" i="3"/>
  <c r="CX7" i="3"/>
  <c r="CX8" i="3"/>
  <c r="CX9" i="3"/>
  <c r="CX10" i="3"/>
  <c r="CX11" i="3"/>
  <c r="CX12" i="3"/>
  <c r="CX13" i="3"/>
  <c r="CX14" i="3"/>
  <c r="CX15" i="3"/>
  <c r="CX16" i="3"/>
  <c r="CX17" i="3"/>
  <c r="CX18" i="3"/>
  <c r="CX19" i="3"/>
  <c r="CZ19" i="3" s="1"/>
  <c r="CX4" i="3"/>
  <c r="CX5" i="2"/>
  <c r="CX6" i="2"/>
  <c r="CX7" i="2"/>
  <c r="CX8" i="2"/>
  <c r="CX9" i="2"/>
  <c r="CX10" i="2"/>
  <c r="CX11" i="2"/>
  <c r="CX12" i="2"/>
  <c r="CX13" i="2"/>
  <c r="CX14" i="2"/>
  <c r="CX15" i="2"/>
  <c r="CX16" i="2"/>
  <c r="CX4" i="2"/>
  <c r="DA5" i="2" s="1"/>
  <c r="CS5" i="1"/>
  <c r="CS6" i="1"/>
  <c r="CV6" i="1" s="1"/>
  <c r="CS7" i="1"/>
  <c r="CS8" i="1"/>
  <c r="CS9" i="1"/>
  <c r="CV9" i="1" s="1"/>
  <c r="CS10" i="1"/>
  <c r="CS11" i="1"/>
  <c r="CS12" i="1"/>
  <c r="CS13" i="1"/>
  <c r="CS14" i="1"/>
  <c r="CV14" i="1" s="1"/>
  <c r="CS15" i="1"/>
  <c r="CS16" i="1"/>
  <c r="CS17" i="1"/>
  <c r="CV17" i="1" s="1"/>
  <c r="CS18" i="1"/>
  <c r="CS19" i="1"/>
  <c r="CS20" i="1"/>
  <c r="CS4" i="1"/>
  <c r="CS5" i="4"/>
  <c r="CS6" i="4"/>
  <c r="CS7" i="4"/>
  <c r="CS8" i="4"/>
  <c r="CS9" i="4"/>
  <c r="CS10" i="4"/>
  <c r="CS11" i="4"/>
  <c r="CV11" i="4" s="1"/>
  <c r="CS12" i="4"/>
  <c r="CS13" i="4"/>
  <c r="CS14" i="4"/>
  <c r="CS15" i="4"/>
  <c r="CS16" i="4"/>
  <c r="CS17" i="4"/>
  <c r="CS4" i="4"/>
  <c r="CS5" i="3"/>
  <c r="CS6" i="3"/>
  <c r="CS7" i="3"/>
  <c r="CV7" i="3" s="1"/>
  <c r="CS8" i="3"/>
  <c r="CS9" i="3"/>
  <c r="CS10" i="3"/>
  <c r="CS11" i="3"/>
  <c r="CS12" i="3"/>
  <c r="CS13" i="3"/>
  <c r="CS14" i="3"/>
  <c r="CU14" i="3" s="1"/>
  <c r="CS15" i="3"/>
  <c r="CU15" i="3" s="1"/>
  <c r="CS16" i="3"/>
  <c r="CS17" i="3"/>
  <c r="CU17" i="3" s="1"/>
  <c r="CS4" i="3"/>
  <c r="CS5" i="2"/>
  <c r="CV5" i="2" s="1"/>
  <c r="CS6" i="2"/>
  <c r="CS7" i="2"/>
  <c r="CS8" i="2"/>
  <c r="CS9" i="2"/>
  <c r="CS10" i="2"/>
  <c r="CS11" i="2"/>
  <c r="CS12" i="2"/>
  <c r="CS13" i="2"/>
  <c r="CS14" i="2"/>
  <c r="CS15" i="2"/>
  <c r="CS16" i="2"/>
  <c r="CS17" i="2"/>
  <c r="CS4" i="2"/>
  <c r="CN5" i="1"/>
  <c r="CN6" i="1"/>
  <c r="CN7" i="1"/>
  <c r="CN8" i="1"/>
  <c r="CN9" i="1"/>
  <c r="CN10" i="1"/>
  <c r="CN11" i="1"/>
  <c r="CQ11" i="1" s="1"/>
  <c r="CN12" i="1"/>
  <c r="CN13" i="1"/>
  <c r="CN14" i="1"/>
  <c r="CP14" i="1" s="1"/>
  <c r="CN15" i="1"/>
  <c r="CN16" i="1"/>
  <c r="CP16" i="1" s="1"/>
  <c r="CN17" i="1"/>
  <c r="CN18" i="1"/>
  <c r="CN19" i="1"/>
  <c r="CN20" i="1"/>
  <c r="CN21" i="1"/>
  <c r="CN4" i="1"/>
  <c r="CN5" i="4"/>
  <c r="CN6" i="4"/>
  <c r="CN7" i="4"/>
  <c r="CN8" i="4"/>
  <c r="CN9" i="4"/>
  <c r="CP9" i="4" s="1"/>
  <c r="CN10" i="4"/>
  <c r="CN11" i="4"/>
  <c r="CN12" i="4"/>
  <c r="CN13" i="4"/>
  <c r="CN14" i="4"/>
  <c r="CN15" i="4"/>
  <c r="CP16" i="4" s="1"/>
  <c r="CN16" i="4"/>
  <c r="CN17" i="4"/>
  <c r="CN18" i="4"/>
  <c r="CN19" i="4"/>
  <c r="CN4" i="4"/>
  <c r="CN5" i="3"/>
  <c r="CN6" i="3"/>
  <c r="CN7" i="3"/>
  <c r="CP7" i="3" s="1"/>
  <c r="CN8" i="3"/>
  <c r="CN9" i="3"/>
  <c r="CN10" i="3"/>
  <c r="CP10" i="3" s="1"/>
  <c r="CN11" i="3"/>
  <c r="CP11" i="3" s="1"/>
  <c r="CN12" i="3"/>
  <c r="CN13" i="3"/>
  <c r="CN14" i="3"/>
  <c r="CN15" i="3"/>
  <c r="CN16" i="3"/>
  <c r="CN17" i="3"/>
  <c r="CP17" i="3" s="1"/>
  <c r="CN18" i="3"/>
  <c r="CP18" i="3" s="1"/>
  <c r="CN19" i="3"/>
  <c r="CP19" i="3" s="1"/>
  <c r="CN20" i="3"/>
  <c r="CN21" i="3"/>
  <c r="CN4" i="3"/>
  <c r="CN5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4" i="2"/>
  <c r="DA17" i="1"/>
  <c r="CI4" i="1"/>
  <c r="CI5" i="1"/>
  <c r="CI6" i="1"/>
  <c r="CI7" i="1"/>
  <c r="CI8" i="1"/>
  <c r="CI9" i="1"/>
  <c r="CI10" i="1"/>
  <c r="CI11" i="1"/>
  <c r="CK11" i="1" s="1"/>
  <c r="CI12" i="1"/>
  <c r="CI13" i="1"/>
  <c r="CI14" i="1"/>
  <c r="CI15" i="1"/>
  <c r="CI16" i="1"/>
  <c r="CI17" i="1"/>
  <c r="CI18" i="1"/>
  <c r="CI19" i="1"/>
  <c r="CL19" i="1" s="1"/>
  <c r="CK14" i="1" l="1"/>
  <c r="CL6" i="1"/>
  <c r="CV16" i="1"/>
  <c r="CV8" i="1"/>
  <c r="DF9" i="1"/>
  <c r="CL5" i="1"/>
  <c r="CK9" i="1"/>
  <c r="CK18" i="1"/>
  <c r="DA15" i="1"/>
  <c r="DA7" i="1"/>
  <c r="CZ11" i="1"/>
  <c r="CL9" i="1"/>
  <c r="DF18" i="1"/>
  <c r="CU11" i="1"/>
  <c r="DF15" i="1"/>
  <c r="CP21" i="1"/>
  <c r="CP13" i="1"/>
  <c r="CZ12" i="1"/>
  <c r="CK17" i="1"/>
  <c r="CK10" i="1"/>
  <c r="CK5" i="1"/>
  <c r="CQ17" i="1"/>
  <c r="CU20" i="1"/>
  <c r="CV19" i="1"/>
  <c r="CV11" i="1"/>
  <c r="CL14" i="1"/>
  <c r="CK7" i="1"/>
  <c r="CK19" i="1"/>
  <c r="CK6" i="1"/>
  <c r="CP19" i="1"/>
  <c r="CQ10" i="1"/>
  <c r="CL17" i="1"/>
  <c r="DA16" i="1"/>
  <c r="DA8" i="1"/>
  <c r="CK12" i="1"/>
  <c r="CL10" i="1"/>
  <c r="CL18" i="1"/>
  <c r="CL12" i="1"/>
  <c r="CL11" i="1"/>
  <c r="CP11" i="1"/>
  <c r="CK15" i="1"/>
  <c r="CV5" i="4"/>
  <c r="CP8" i="4"/>
  <c r="CZ17" i="4"/>
  <c r="CZ9" i="4"/>
  <c r="CQ14" i="4"/>
  <c r="CP6" i="4"/>
  <c r="CV16" i="4"/>
  <c r="CU9" i="4"/>
  <c r="DA14" i="4"/>
  <c r="CZ5" i="4"/>
  <c r="CP14" i="4"/>
  <c r="CQ18" i="4"/>
  <c r="CV14" i="4"/>
  <c r="DE18" i="4"/>
  <c r="DF7" i="4"/>
  <c r="CU16" i="4"/>
  <c r="DF12" i="4"/>
  <c r="CV7" i="4"/>
  <c r="DA5" i="4"/>
  <c r="DA6" i="4"/>
  <c r="DA13" i="4"/>
  <c r="CU6" i="4"/>
  <c r="CQ12" i="4"/>
  <c r="CZ16" i="3"/>
  <c r="CZ8" i="3"/>
  <c r="CV10" i="3"/>
  <c r="DA14" i="3"/>
  <c r="CZ6" i="3"/>
  <c r="CV9" i="3"/>
  <c r="CP9" i="3"/>
  <c r="DF11" i="3"/>
  <c r="CQ14" i="3"/>
  <c r="CP6" i="3"/>
  <c r="CV14" i="3"/>
  <c r="CU6" i="3"/>
  <c r="DE6" i="3"/>
  <c r="DE14" i="3"/>
  <c r="CP20" i="3"/>
  <c r="CP12" i="3"/>
  <c r="CV11" i="3"/>
  <c r="CV15" i="3"/>
  <c r="CQ17" i="3"/>
  <c r="CQ9" i="3"/>
  <c r="CP16" i="3"/>
  <c r="CP21" i="3"/>
  <c r="CQ13" i="3"/>
  <c r="CP5" i="3"/>
  <c r="CZ9" i="3"/>
  <c r="DF8" i="3"/>
  <c r="DF16" i="3"/>
  <c r="CP8" i="3"/>
  <c r="CP15" i="3"/>
  <c r="CQ6" i="3"/>
  <c r="DF12" i="3"/>
  <c r="CP14" i="3"/>
  <c r="DF6" i="3"/>
  <c r="CV6" i="3"/>
  <c r="DA6" i="3"/>
  <c r="CP13" i="3"/>
  <c r="CQ20" i="3"/>
  <c r="CQ12" i="3"/>
  <c r="DF7" i="3"/>
  <c r="CQ8" i="3"/>
  <c r="CQ15" i="3"/>
  <c r="CU5" i="3"/>
  <c r="CQ19" i="3"/>
  <c r="CQ11" i="3"/>
  <c r="CQ16" i="3"/>
  <c r="CQ18" i="3"/>
  <c r="CQ10" i="3"/>
  <c r="CQ7" i="3"/>
  <c r="DA18" i="3"/>
  <c r="CZ10" i="3"/>
  <c r="CP19" i="2"/>
  <c r="DA14" i="2"/>
  <c r="DA13" i="2"/>
  <c r="DF8" i="2"/>
  <c r="DF14" i="2"/>
  <c r="DE6" i="2"/>
  <c r="CV16" i="2"/>
  <c r="CV14" i="2"/>
  <c r="CV7" i="2"/>
  <c r="CZ8" i="2"/>
  <c r="CQ18" i="2"/>
  <c r="CQ10" i="2"/>
  <c r="DF5" i="2"/>
  <c r="DF15" i="2"/>
  <c r="DE9" i="2"/>
  <c r="CQ16" i="2"/>
  <c r="CP8" i="2"/>
  <c r="CU17" i="2"/>
  <c r="CV10" i="2"/>
  <c r="CZ11" i="2"/>
  <c r="CQ6" i="2"/>
  <c r="CV8" i="2"/>
  <c r="CQ13" i="2"/>
  <c r="DF10" i="2"/>
  <c r="DE11" i="2"/>
  <c r="CZ13" i="2"/>
  <c r="CU8" i="2"/>
  <c r="CP18" i="2"/>
  <c r="DF5" i="1"/>
  <c r="DE10" i="1"/>
  <c r="DF16" i="1"/>
  <c r="DF7" i="1"/>
  <c r="DF11" i="1"/>
  <c r="DF13" i="1"/>
  <c r="DE9" i="1"/>
  <c r="DE14" i="1"/>
  <c r="DE18" i="1"/>
  <c r="DF17" i="1"/>
  <c r="DF14" i="1"/>
  <c r="DF19" i="1"/>
  <c r="DE6" i="1"/>
  <c r="DE6" i="4"/>
  <c r="DE14" i="4"/>
  <c r="DE9" i="4"/>
  <c r="DF10" i="4"/>
  <c r="DF15" i="4"/>
  <c r="DF5" i="4"/>
  <c r="DE11" i="4"/>
  <c r="DE15" i="4"/>
  <c r="DF6" i="4"/>
  <c r="DE8" i="4"/>
  <c r="DF17" i="4"/>
  <c r="DE7" i="4"/>
  <c r="DF13" i="4"/>
  <c r="DF13" i="3"/>
  <c r="DE7" i="3"/>
  <c r="DF5" i="3"/>
  <c r="DF10" i="3"/>
  <c r="DF15" i="3"/>
  <c r="DE9" i="3"/>
  <c r="DF14" i="3"/>
  <c r="DE11" i="3"/>
  <c r="DE15" i="3"/>
  <c r="DF17" i="3"/>
  <c r="DF11" i="2"/>
  <c r="DF6" i="2"/>
  <c r="DE14" i="2"/>
  <c r="DF7" i="2"/>
  <c r="DE5" i="2"/>
  <c r="DF9" i="2"/>
  <c r="DE12" i="2"/>
  <c r="DE7" i="2"/>
  <c r="DF12" i="2"/>
  <c r="DE15" i="2"/>
  <c r="DE10" i="2"/>
  <c r="DE13" i="2"/>
  <c r="DE8" i="2"/>
  <c r="DE16" i="2"/>
  <c r="DE17" i="3"/>
  <c r="DF9" i="3"/>
  <c r="DE12" i="3"/>
  <c r="DE10" i="3"/>
  <c r="DE18" i="3"/>
  <c r="DE5" i="3"/>
  <c r="DE13" i="3"/>
  <c r="DE8" i="3"/>
  <c r="DE16" i="3"/>
  <c r="DE17" i="4"/>
  <c r="DF9" i="4"/>
  <c r="DE12" i="4"/>
  <c r="DE10" i="4"/>
  <c r="DE5" i="4"/>
  <c r="DE13" i="4"/>
  <c r="DE16" i="4"/>
  <c r="DE20" i="1"/>
  <c r="DE7" i="1"/>
  <c r="DF12" i="1"/>
  <c r="DE15" i="1"/>
  <c r="DE5" i="1"/>
  <c r="DE13" i="1"/>
  <c r="DE8" i="1"/>
  <c r="DE16" i="1"/>
  <c r="DE11" i="1"/>
  <c r="DE19" i="1"/>
  <c r="CZ8" i="1"/>
  <c r="DA12" i="1"/>
  <c r="DA18" i="1"/>
  <c r="CZ19" i="1"/>
  <c r="DA9" i="1"/>
  <c r="DA10" i="1"/>
  <c r="DA13" i="1"/>
  <c r="DA5" i="1"/>
  <c r="DA12" i="4"/>
  <c r="CZ13" i="4"/>
  <c r="DA9" i="4"/>
  <c r="DA15" i="4"/>
  <c r="DA10" i="4"/>
  <c r="CZ7" i="4"/>
  <c r="DA17" i="4"/>
  <c r="CZ17" i="3"/>
  <c r="DA13" i="3"/>
  <c r="CZ18" i="3"/>
  <c r="DA10" i="3"/>
  <c r="DA11" i="3"/>
  <c r="DA7" i="3"/>
  <c r="CZ14" i="3"/>
  <c r="CZ5" i="3"/>
  <c r="DA5" i="3"/>
  <c r="DA15" i="3"/>
  <c r="DA8" i="2"/>
  <c r="DA9" i="2"/>
  <c r="CZ14" i="2"/>
  <c r="CZ5" i="2"/>
  <c r="DA10" i="2"/>
  <c r="CZ16" i="2"/>
  <c r="DA6" i="2"/>
  <c r="CZ6" i="2"/>
  <c r="CV12" i="1"/>
  <c r="CU8" i="1"/>
  <c r="CU12" i="1"/>
  <c r="CV13" i="1"/>
  <c r="CU19" i="1"/>
  <c r="CV10" i="1"/>
  <c r="CU16" i="1"/>
  <c r="CV18" i="1"/>
  <c r="CV5" i="1"/>
  <c r="CV6" i="4"/>
  <c r="CV8" i="4"/>
  <c r="CU14" i="4"/>
  <c r="CV10" i="4"/>
  <c r="CU11" i="4"/>
  <c r="CV13" i="4"/>
  <c r="CU12" i="3"/>
  <c r="CU7" i="3"/>
  <c r="CV8" i="3"/>
  <c r="CV12" i="3"/>
  <c r="CU9" i="3"/>
  <c r="CU5" i="2"/>
  <c r="CU14" i="2"/>
  <c r="CV9" i="2"/>
  <c r="CU9" i="2"/>
  <c r="CV15" i="2"/>
  <c r="CV6" i="2"/>
  <c r="CU11" i="2"/>
  <c r="CU15" i="2"/>
  <c r="CV11" i="2"/>
  <c r="CU6" i="2"/>
  <c r="CU7" i="2"/>
  <c r="CV13" i="2"/>
  <c r="CU16" i="2"/>
  <c r="CQ5" i="1"/>
  <c r="CP6" i="1"/>
  <c r="CQ19" i="1"/>
  <c r="CP8" i="1"/>
  <c r="CQ13" i="1"/>
  <c r="CQ8" i="1"/>
  <c r="CQ9" i="1"/>
  <c r="CQ20" i="1"/>
  <c r="CP5" i="1"/>
  <c r="CQ16" i="1"/>
  <c r="CQ10" i="4"/>
  <c r="CQ5" i="4"/>
  <c r="CP11" i="4"/>
  <c r="CQ16" i="4"/>
  <c r="CQ11" i="4"/>
  <c r="CP17" i="4"/>
  <c r="CQ13" i="4"/>
  <c r="CQ6" i="4"/>
  <c r="CP19" i="4"/>
  <c r="CQ8" i="4"/>
  <c r="CQ5" i="3"/>
  <c r="CP12" i="2"/>
  <c r="CP9" i="2"/>
  <c r="CQ14" i="2"/>
  <c r="CQ9" i="2"/>
  <c r="CP16" i="2"/>
  <c r="CQ8" i="2"/>
  <c r="CP10" i="2"/>
  <c r="CP17" i="2"/>
  <c r="CQ5" i="2"/>
  <c r="CP11" i="2"/>
  <c r="CQ17" i="2"/>
  <c r="CZ6" i="1"/>
  <c r="DA11" i="1"/>
  <c r="CZ14" i="1"/>
  <c r="DA6" i="1"/>
  <c r="CZ9" i="1"/>
  <c r="DA14" i="1"/>
  <c r="CZ17" i="1"/>
  <c r="CZ10" i="1"/>
  <c r="CZ18" i="1"/>
  <c r="CZ5" i="1"/>
  <c r="CZ13" i="1"/>
  <c r="CZ7" i="1"/>
  <c r="CZ15" i="1"/>
  <c r="CU6" i="1"/>
  <c r="CU14" i="1"/>
  <c r="CU9" i="1"/>
  <c r="CU17" i="1"/>
  <c r="CU7" i="1"/>
  <c r="CU15" i="1"/>
  <c r="CV7" i="1"/>
  <c r="CU10" i="1"/>
  <c r="CV15" i="1"/>
  <c r="CU18" i="1"/>
  <c r="CU5" i="1"/>
  <c r="CU13" i="1"/>
  <c r="CQ6" i="1"/>
  <c r="CP9" i="1"/>
  <c r="CQ14" i="1"/>
  <c r="CP17" i="1"/>
  <c r="CP12" i="1"/>
  <c r="CP20" i="1"/>
  <c r="CP15" i="1"/>
  <c r="CP7" i="1"/>
  <c r="CQ12" i="1"/>
  <c r="CQ7" i="1"/>
  <c r="CP10" i="1"/>
  <c r="CQ15" i="1"/>
  <c r="CP18" i="1"/>
  <c r="CQ18" i="1"/>
  <c r="CK16" i="1"/>
  <c r="CL13" i="1"/>
  <c r="CK8" i="1"/>
  <c r="CL8" i="1"/>
  <c r="CK13" i="1"/>
  <c r="CL15" i="1"/>
  <c r="CL7" i="1"/>
  <c r="CL16" i="1"/>
  <c r="DA8" i="4"/>
  <c r="CZ11" i="4"/>
  <c r="DA16" i="4"/>
  <c r="CZ6" i="4"/>
  <c r="DA11" i="4"/>
  <c r="CZ14" i="4"/>
  <c r="CZ15" i="4"/>
  <c r="DA7" i="4"/>
  <c r="CZ10" i="4"/>
  <c r="CZ12" i="4"/>
  <c r="CU17" i="4"/>
  <c r="CV9" i="4"/>
  <c r="CU12" i="4"/>
  <c r="CU7" i="4"/>
  <c r="CV12" i="4"/>
  <c r="CU15" i="4"/>
  <c r="CU10" i="4"/>
  <c r="CV15" i="4"/>
  <c r="CU5" i="4"/>
  <c r="CU13" i="4"/>
  <c r="CU8" i="4"/>
  <c r="CQ9" i="4"/>
  <c r="CP12" i="4"/>
  <c r="CQ17" i="4"/>
  <c r="CP7" i="4"/>
  <c r="CP15" i="4"/>
  <c r="CQ7" i="4"/>
  <c r="CP10" i="4"/>
  <c r="CQ15" i="4"/>
  <c r="CP18" i="4"/>
  <c r="CP5" i="4"/>
  <c r="CP13" i="4"/>
  <c r="DA9" i="3"/>
  <c r="CZ12" i="3"/>
  <c r="DA17" i="3"/>
  <c r="CZ7" i="3"/>
  <c r="DA12" i="3"/>
  <c r="CZ15" i="3"/>
  <c r="DA8" i="3"/>
  <c r="CZ11" i="3"/>
  <c r="DA16" i="3"/>
  <c r="CZ13" i="3"/>
  <c r="CU10" i="3"/>
  <c r="CV5" i="3"/>
  <c r="CU8" i="3"/>
  <c r="CV13" i="3"/>
  <c r="CU16" i="3"/>
  <c r="CU11" i="3"/>
  <c r="CV16" i="3"/>
  <c r="CU13" i="3"/>
  <c r="DA11" i="2"/>
  <c r="CZ9" i="2"/>
  <c r="CZ7" i="2"/>
  <c r="DA12" i="2"/>
  <c r="CZ15" i="2"/>
  <c r="CZ12" i="2"/>
  <c r="DA7" i="2"/>
  <c r="CZ10" i="2"/>
  <c r="DA15" i="2"/>
  <c r="CU12" i="2"/>
  <c r="CV12" i="2"/>
  <c r="CU10" i="2"/>
  <c r="CU13" i="2"/>
  <c r="CP6" i="2"/>
  <c r="CQ11" i="2"/>
  <c r="CP14" i="2"/>
  <c r="CP7" i="2"/>
  <c r="CQ12" i="2"/>
  <c r="CP15" i="2"/>
  <c r="CQ7" i="2"/>
  <c r="CQ15" i="2"/>
  <c r="CP5" i="2"/>
  <c r="CP13" i="2"/>
  <c r="CI20" i="1"/>
  <c r="CK20" i="1" s="1"/>
  <c r="CI21" i="1"/>
  <c r="CL21" i="1" s="1"/>
  <c r="CI22" i="1"/>
  <c r="CK22" i="1" s="1"/>
  <c r="CI5" i="4"/>
  <c r="CL6" i="4" s="1"/>
  <c r="CI6" i="4"/>
  <c r="CI7" i="4"/>
  <c r="CI8" i="4"/>
  <c r="CI9" i="4"/>
  <c r="CI10" i="4"/>
  <c r="CI11" i="4"/>
  <c r="CI12" i="4"/>
  <c r="CI13" i="4"/>
  <c r="CL14" i="4" s="1"/>
  <c r="CI14" i="4"/>
  <c r="CI15" i="4"/>
  <c r="CI16" i="4"/>
  <c r="CI17" i="4"/>
  <c r="CK17" i="4" s="1"/>
  <c r="CI18" i="4"/>
  <c r="CI19" i="4"/>
  <c r="CI4" i="4"/>
  <c r="CI5" i="3"/>
  <c r="CI6" i="3"/>
  <c r="CI7" i="3"/>
  <c r="CI8" i="3"/>
  <c r="CK9" i="3" s="1"/>
  <c r="CI9" i="3"/>
  <c r="CI10" i="3"/>
  <c r="CI11" i="3"/>
  <c r="CI12" i="3"/>
  <c r="CI13" i="3"/>
  <c r="CI14" i="3"/>
  <c r="CI15" i="3"/>
  <c r="CI16" i="3"/>
  <c r="CL17" i="3" s="1"/>
  <c r="CI17" i="3"/>
  <c r="CI18" i="3"/>
  <c r="CI19" i="3"/>
  <c r="CI20" i="3"/>
  <c r="CI4" i="3"/>
  <c r="CI5" i="2"/>
  <c r="CI6" i="2"/>
  <c r="CI7" i="2"/>
  <c r="CL8" i="2" s="1"/>
  <c r="CI8" i="2"/>
  <c r="CI9" i="2"/>
  <c r="CI10" i="2"/>
  <c r="CI11" i="2"/>
  <c r="CI12" i="2"/>
  <c r="CI13" i="2"/>
  <c r="CI14" i="2"/>
  <c r="CI15" i="2"/>
  <c r="CK16" i="2" s="1"/>
  <c r="CI16" i="2"/>
  <c r="CI17" i="2"/>
  <c r="CI18" i="2"/>
  <c r="CI4" i="2"/>
  <c r="CD5" i="1"/>
  <c r="CD6" i="1"/>
  <c r="CD7" i="1"/>
  <c r="CD8" i="1"/>
  <c r="CD9" i="1"/>
  <c r="CD10" i="1"/>
  <c r="CD11" i="1"/>
  <c r="CD12" i="1"/>
  <c r="CG12" i="1" s="1"/>
  <c r="CD13" i="1"/>
  <c r="CD14" i="1"/>
  <c r="CF15" i="1" s="1"/>
  <c r="CD15" i="1"/>
  <c r="CD16" i="1"/>
  <c r="CD17" i="1"/>
  <c r="CD18" i="1"/>
  <c r="CD19" i="1"/>
  <c r="CD20" i="1"/>
  <c r="CD4" i="1"/>
  <c r="CD5" i="4"/>
  <c r="CD6" i="4"/>
  <c r="CD7" i="4"/>
  <c r="CD8" i="4"/>
  <c r="CG8" i="4" s="1"/>
  <c r="CD9" i="4"/>
  <c r="CD10" i="4"/>
  <c r="CD11" i="4"/>
  <c r="CD12" i="4"/>
  <c r="CG13" i="4" s="1"/>
  <c r="CD13" i="4"/>
  <c r="CD14" i="4"/>
  <c r="CD15" i="4"/>
  <c r="CD16" i="4"/>
  <c r="CD17" i="4"/>
  <c r="CD18" i="4"/>
  <c r="CD19" i="4"/>
  <c r="CD4" i="4"/>
  <c r="CG5" i="4" s="1"/>
  <c r="CG6" i="3"/>
  <c r="CG8" i="3"/>
  <c r="CF9" i="3"/>
  <c r="CD5" i="2"/>
  <c r="CD6" i="2"/>
  <c r="CG7" i="2" s="1"/>
  <c r="CD7" i="2"/>
  <c r="CD8" i="2"/>
  <c r="CF9" i="2" s="1"/>
  <c r="CD9" i="2"/>
  <c r="CD10" i="2"/>
  <c r="CD11" i="2"/>
  <c r="CD12" i="2"/>
  <c r="CD13" i="2"/>
  <c r="CD14" i="2"/>
  <c r="CG15" i="2" s="1"/>
  <c r="CD15" i="2"/>
  <c r="CD16" i="2"/>
  <c r="CF16" i="2" s="1"/>
  <c r="CD17" i="2"/>
  <c r="CD18" i="2"/>
  <c r="CD4" i="2"/>
  <c r="BY5" i="1"/>
  <c r="BY6" i="1"/>
  <c r="BY7" i="1"/>
  <c r="CB7" i="1" s="1"/>
  <c r="BY8" i="1"/>
  <c r="CA8" i="1" s="1"/>
  <c r="BY9" i="1"/>
  <c r="BY10" i="1"/>
  <c r="CB10" i="1" s="1"/>
  <c r="BY11" i="1"/>
  <c r="BY12" i="1"/>
  <c r="BY13" i="1"/>
  <c r="BY14" i="1"/>
  <c r="BY15" i="1"/>
  <c r="CA15" i="1" s="1"/>
  <c r="BY16" i="1"/>
  <c r="BY17" i="1"/>
  <c r="BY18" i="1"/>
  <c r="CB18" i="1" s="1"/>
  <c r="BY19" i="1"/>
  <c r="BY20" i="1"/>
  <c r="BY21" i="1"/>
  <c r="BY22" i="1"/>
  <c r="BY23" i="1"/>
  <c r="CB23" i="1" s="1"/>
  <c r="BY24" i="1"/>
  <c r="BY4" i="1"/>
  <c r="BY5" i="4"/>
  <c r="BY6" i="4"/>
  <c r="BY7" i="4"/>
  <c r="BY8" i="4"/>
  <c r="CA8" i="4" s="1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4" i="4"/>
  <c r="BY5" i="3"/>
  <c r="BY6" i="3"/>
  <c r="BY7" i="3"/>
  <c r="BY8" i="3"/>
  <c r="BY9" i="3"/>
  <c r="BY10" i="3"/>
  <c r="BY11" i="3"/>
  <c r="BY12" i="3"/>
  <c r="BY13" i="3"/>
  <c r="BY14" i="3"/>
  <c r="CB14" i="3" s="1"/>
  <c r="BY15" i="3"/>
  <c r="BY16" i="3"/>
  <c r="BY17" i="3"/>
  <c r="BY18" i="3"/>
  <c r="BY19" i="3"/>
  <c r="BY20" i="3"/>
  <c r="BY4" i="3"/>
  <c r="CB5" i="3" s="1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4" i="2"/>
  <c r="CG5" i="1"/>
  <c r="CL8" i="4"/>
  <c r="CL7" i="4"/>
  <c r="CF15" i="4"/>
  <c r="CF8" i="4"/>
  <c r="CB6" i="3"/>
  <c r="CL17" i="2"/>
  <c r="CK15" i="2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4" i="1"/>
  <c r="DM5" i="1"/>
  <c r="DM6" i="1"/>
  <c r="DM7" i="1"/>
  <c r="DM8" i="1"/>
  <c r="DM9" i="1"/>
  <c r="DM10" i="1"/>
  <c r="DM11" i="1"/>
  <c r="DM12" i="1"/>
  <c r="DM13" i="1"/>
  <c r="DM14" i="1"/>
  <c r="DM15" i="1"/>
  <c r="DM16" i="1"/>
  <c r="DM17" i="1"/>
  <c r="DP17" i="1" s="1"/>
  <c r="DM18" i="1"/>
  <c r="DM19" i="1"/>
  <c r="DM20" i="1"/>
  <c r="DH5" i="4"/>
  <c r="DH6" i="4"/>
  <c r="DH7" i="4"/>
  <c r="DH8" i="4"/>
  <c r="DH9" i="4"/>
  <c r="DH10" i="4"/>
  <c r="DH11" i="4"/>
  <c r="DH12" i="4"/>
  <c r="DH13" i="4"/>
  <c r="DH14" i="4"/>
  <c r="DH15" i="4"/>
  <c r="DH16" i="4"/>
  <c r="DH17" i="4"/>
  <c r="DH18" i="4"/>
  <c r="DH19" i="4"/>
  <c r="DH4" i="4"/>
  <c r="DH5" i="3"/>
  <c r="DH6" i="3"/>
  <c r="DH7" i="3"/>
  <c r="DH8" i="3"/>
  <c r="DJ8" i="3" s="1"/>
  <c r="DH9" i="3"/>
  <c r="DH10" i="3"/>
  <c r="DH11" i="3"/>
  <c r="DH12" i="3"/>
  <c r="DH13" i="3"/>
  <c r="DH14" i="3"/>
  <c r="DH15" i="3"/>
  <c r="DH16" i="3"/>
  <c r="DK16" i="3" s="1"/>
  <c r="DH17" i="3"/>
  <c r="DH18" i="3"/>
  <c r="DH19" i="3"/>
  <c r="DH20" i="3"/>
  <c r="DH4" i="3"/>
  <c r="DH5" i="2"/>
  <c r="DH6" i="2"/>
  <c r="DH7" i="2"/>
  <c r="DH8" i="2"/>
  <c r="DH9" i="2"/>
  <c r="DH10" i="2"/>
  <c r="DH11" i="2"/>
  <c r="DK11" i="2" s="1"/>
  <c r="DH12" i="2"/>
  <c r="DH13" i="2"/>
  <c r="DH14" i="2"/>
  <c r="DH15" i="2"/>
  <c r="DH16" i="2"/>
  <c r="DH17" i="2"/>
  <c r="DH4" i="2"/>
  <c r="DJ11" i="2"/>
  <c r="DM4" i="1"/>
  <c r="DM5" i="4"/>
  <c r="DM6" i="4"/>
  <c r="DM7" i="4"/>
  <c r="DM8" i="4"/>
  <c r="DM9" i="4"/>
  <c r="DM11" i="4"/>
  <c r="DM12" i="4"/>
  <c r="DM13" i="4"/>
  <c r="DM14" i="4"/>
  <c r="DM15" i="4"/>
  <c r="DM16" i="4"/>
  <c r="DM17" i="4"/>
  <c r="DM18" i="4"/>
  <c r="DM4" i="4"/>
  <c r="DM5" i="3"/>
  <c r="DM6" i="3"/>
  <c r="DM7" i="3"/>
  <c r="DM8" i="3"/>
  <c r="DM9" i="3"/>
  <c r="DM10" i="3"/>
  <c r="DM11" i="3"/>
  <c r="DM12" i="3"/>
  <c r="DM13" i="3"/>
  <c r="DM14" i="3"/>
  <c r="DM15" i="3"/>
  <c r="DP16" i="3" s="1"/>
  <c r="DM16" i="3"/>
  <c r="DM17" i="3"/>
  <c r="DP17" i="3" s="1"/>
  <c r="DM18" i="3"/>
  <c r="DM5" i="2"/>
  <c r="DM6" i="2"/>
  <c r="DO6" i="2" s="1"/>
  <c r="DM7" i="2"/>
  <c r="DP8" i="2" s="1"/>
  <c r="DM8" i="2"/>
  <c r="DM9" i="2"/>
  <c r="DM10" i="2"/>
  <c r="DM11" i="2"/>
  <c r="DM12" i="2"/>
  <c r="DP12" i="2" s="1"/>
  <c r="DM13" i="2"/>
  <c r="DM14" i="2"/>
  <c r="DP14" i="2" s="1"/>
  <c r="DM15" i="2"/>
  <c r="DP16" i="2" s="1"/>
  <c r="DM16" i="2"/>
  <c r="DM17" i="2"/>
  <c r="DM4" i="2"/>
  <c r="DR5" i="1"/>
  <c r="DR6" i="1"/>
  <c r="DR7" i="1"/>
  <c r="DR8" i="1"/>
  <c r="DR9" i="1"/>
  <c r="DT9" i="1" s="1"/>
  <c r="DR10" i="1"/>
  <c r="DR11" i="1"/>
  <c r="DR12" i="1"/>
  <c r="DR13" i="1"/>
  <c r="DR14" i="1"/>
  <c r="DR15" i="1"/>
  <c r="DR16" i="1"/>
  <c r="DR17" i="1"/>
  <c r="DT17" i="1" s="1"/>
  <c r="DR18" i="1"/>
  <c r="DR19" i="1"/>
  <c r="DR20" i="1"/>
  <c r="DR21" i="1"/>
  <c r="DR22" i="1"/>
  <c r="DR4" i="1"/>
  <c r="DR5" i="4"/>
  <c r="DR6" i="4"/>
  <c r="DR7" i="4"/>
  <c r="DR8" i="4"/>
  <c r="DR9" i="4"/>
  <c r="DR10" i="4"/>
  <c r="DR11" i="4"/>
  <c r="DR12" i="4"/>
  <c r="DR13" i="4"/>
  <c r="DR14" i="4"/>
  <c r="DR15" i="4"/>
  <c r="DR16" i="4"/>
  <c r="DR17" i="4"/>
  <c r="DR4" i="4"/>
  <c r="DR5" i="3"/>
  <c r="DR6" i="3"/>
  <c r="DR7" i="3"/>
  <c r="DR8" i="3"/>
  <c r="DR9" i="3"/>
  <c r="DR10" i="3"/>
  <c r="DR11" i="3"/>
  <c r="DT12" i="3" s="1"/>
  <c r="DR12" i="3"/>
  <c r="DR13" i="3"/>
  <c r="DR14" i="3"/>
  <c r="DR15" i="3"/>
  <c r="DR16" i="3"/>
  <c r="DR17" i="3"/>
  <c r="DR18" i="3"/>
  <c r="DR19" i="3"/>
  <c r="DR4" i="3"/>
  <c r="DR5" i="2"/>
  <c r="DR6" i="2"/>
  <c r="DR7" i="2"/>
  <c r="DR8" i="2"/>
  <c r="DR9" i="2"/>
  <c r="DU10" i="2" s="1"/>
  <c r="DR10" i="2"/>
  <c r="DR11" i="2"/>
  <c r="DR12" i="2"/>
  <c r="DU12" i="2" s="1"/>
  <c r="DR13" i="2"/>
  <c r="DR14" i="2"/>
  <c r="DT14" i="2" s="1"/>
  <c r="DR15" i="2"/>
  <c r="DR16" i="2"/>
  <c r="DU16" i="2" s="1"/>
  <c r="DR17" i="2"/>
  <c r="DR18" i="2"/>
  <c r="DR4" i="2"/>
  <c r="DK7" i="1"/>
  <c r="DP13" i="1"/>
  <c r="DP8" i="3"/>
  <c r="DM4" i="3"/>
  <c r="DU5" i="3"/>
  <c r="DP11" i="2"/>
  <c r="DW5" i="1"/>
  <c r="DW6" i="1"/>
  <c r="DW7" i="1"/>
  <c r="DW8" i="1"/>
  <c r="DW9" i="1"/>
  <c r="DW10" i="1"/>
  <c r="DW11" i="1"/>
  <c r="DZ11" i="1" s="1"/>
  <c r="DW12" i="1"/>
  <c r="DW13" i="1"/>
  <c r="DW14" i="1"/>
  <c r="DW15" i="1"/>
  <c r="DW16" i="1"/>
  <c r="DW17" i="1"/>
  <c r="DW18" i="1"/>
  <c r="DW19" i="1"/>
  <c r="DZ19" i="1" s="1"/>
  <c r="DW20" i="1"/>
  <c r="DW4" i="1"/>
  <c r="DW5" i="4"/>
  <c r="DW6" i="4"/>
  <c r="DW7" i="4"/>
  <c r="DW8" i="4"/>
  <c r="DW9" i="4"/>
  <c r="DW10" i="4"/>
  <c r="DW11" i="4"/>
  <c r="DW12" i="4"/>
  <c r="DW13" i="4"/>
  <c r="DW14" i="4"/>
  <c r="DZ14" i="4" s="1"/>
  <c r="DW15" i="4"/>
  <c r="DW16" i="4"/>
  <c r="DW17" i="4"/>
  <c r="DW18" i="4"/>
  <c r="DW19" i="4"/>
  <c r="DW4" i="4"/>
  <c r="DW5" i="3"/>
  <c r="DW6" i="3"/>
  <c r="DW7" i="3"/>
  <c r="DZ8" i="3" s="1"/>
  <c r="DW8" i="3"/>
  <c r="DW9" i="3"/>
  <c r="DZ9" i="3" s="1"/>
  <c r="DW10" i="3"/>
  <c r="DW11" i="3"/>
  <c r="DW12" i="3"/>
  <c r="DW13" i="3"/>
  <c r="DW14" i="3"/>
  <c r="DW15" i="3"/>
  <c r="DY16" i="3" s="1"/>
  <c r="DW16" i="3"/>
  <c r="DW17" i="3"/>
  <c r="DZ17" i="3" s="1"/>
  <c r="DW18" i="3"/>
  <c r="DW19" i="3"/>
  <c r="DZ19" i="3" s="1"/>
  <c r="DW20" i="3"/>
  <c r="DW4" i="3"/>
  <c r="DW5" i="2"/>
  <c r="DW6" i="2"/>
  <c r="DW7" i="2"/>
  <c r="DW8" i="2"/>
  <c r="DW9" i="2"/>
  <c r="DW10" i="2"/>
  <c r="DW11" i="2"/>
  <c r="DW12" i="2"/>
  <c r="DW13" i="2"/>
  <c r="DW14" i="2"/>
  <c r="DW15" i="2"/>
  <c r="DW16" i="2"/>
  <c r="DW17" i="2"/>
  <c r="DW4" i="2"/>
  <c r="DY5" i="2" s="1"/>
  <c r="EB5" i="1"/>
  <c r="EB6" i="1"/>
  <c r="EB7" i="1"/>
  <c r="EB8" i="1"/>
  <c r="ED9" i="1" s="1"/>
  <c r="EB9" i="1"/>
  <c r="EB10" i="1"/>
  <c r="EB11" i="1"/>
  <c r="EB12" i="1"/>
  <c r="EB13" i="1"/>
  <c r="EB14" i="1"/>
  <c r="EB15" i="1"/>
  <c r="EB16" i="1"/>
  <c r="EE17" i="1" s="1"/>
  <c r="EB17" i="1"/>
  <c r="EB18" i="1"/>
  <c r="EB19" i="1"/>
  <c r="EB20" i="1"/>
  <c r="EB4" i="1"/>
  <c r="EB5" i="4"/>
  <c r="EB6" i="4"/>
  <c r="EB7" i="4"/>
  <c r="EB8" i="4"/>
  <c r="EB9" i="4"/>
  <c r="EB10" i="4"/>
  <c r="EE10" i="4" s="1"/>
  <c r="EB11" i="4"/>
  <c r="EB12" i="4"/>
  <c r="EB13" i="4"/>
  <c r="EB14" i="4"/>
  <c r="EB15" i="4"/>
  <c r="EB16" i="4"/>
  <c r="EB17" i="4"/>
  <c r="EB4" i="4"/>
  <c r="EB5" i="3"/>
  <c r="EB6" i="3"/>
  <c r="EB7" i="3"/>
  <c r="EB8" i="3"/>
  <c r="EB9" i="3"/>
  <c r="EE9" i="3" s="1"/>
  <c r="EB10" i="3"/>
  <c r="EB11" i="3"/>
  <c r="EB12" i="3"/>
  <c r="EB13" i="3"/>
  <c r="EE13" i="3" s="1"/>
  <c r="EB14" i="3"/>
  <c r="EB15" i="3"/>
  <c r="ED16" i="3" s="1"/>
  <c r="EB16" i="3"/>
  <c r="EB17" i="3"/>
  <c r="EB18" i="3"/>
  <c r="EB19" i="3"/>
  <c r="EB4" i="3"/>
  <c r="EB5" i="2"/>
  <c r="EB6" i="2"/>
  <c r="EB7" i="2"/>
  <c r="EB8" i="2"/>
  <c r="EB9" i="2"/>
  <c r="EB10" i="2"/>
  <c r="EB11" i="2"/>
  <c r="EB12" i="2"/>
  <c r="EB13" i="2"/>
  <c r="EB14" i="2"/>
  <c r="EB15" i="2"/>
  <c r="EE16" i="2" s="1"/>
  <c r="EB16" i="2"/>
  <c r="EB17" i="2"/>
  <c r="EB4" i="2"/>
  <c r="EG5" i="1"/>
  <c r="EG6" i="1"/>
  <c r="EJ6" i="1" s="1"/>
  <c r="EG7" i="1"/>
  <c r="EG8" i="1"/>
  <c r="EG9" i="1"/>
  <c r="EG10" i="1"/>
  <c r="EG11" i="1"/>
  <c r="EG12" i="1"/>
  <c r="EG13" i="1"/>
  <c r="EG14" i="1"/>
  <c r="EJ14" i="1" s="1"/>
  <c r="EG15" i="1"/>
  <c r="EG16" i="1"/>
  <c r="EG17" i="1"/>
  <c r="EG18" i="1"/>
  <c r="EG19" i="1"/>
  <c r="EG20" i="1"/>
  <c r="EG21" i="1"/>
  <c r="EG4" i="1"/>
  <c r="EG5" i="4"/>
  <c r="EG6" i="4"/>
  <c r="EG7" i="4"/>
  <c r="EG8" i="4"/>
  <c r="EG9" i="4"/>
  <c r="EG10" i="4"/>
  <c r="EJ11" i="4" s="1"/>
  <c r="EG11" i="4"/>
  <c r="EG12" i="4"/>
  <c r="EI12" i="4" s="1"/>
  <c r="EG13" i="4"/>
  <c r="EG14" i="4"/>
  <c r="EG15" i="4"/>
  <c r="EG16" i="4"/>
  <c r="EG17" i="4"/>
  <c r="EG18" i="4"/>
  <c r="EG5" i="2"/>
  <c r="EG6" i="2"/>
  <c r="EJ7" i="2" s="1"/>
  <c r="EG7" i="2"/>
  <c r="EG8" i="2"/>
  <c r="EG9" i="2"/>
  <c r="EI9" i="2" s="1"/>
  <c r="EG10" i="2"/>
  <c r="EG11" i="2"/>
  <c r="EG12" i="2"/>
  <c r="EG13" i="2"/>
  <c r="EG14" i="2"/>
  <c r="EG15" i="2"/>
  <c r="EG4" i="2"/>
  <c r="EE10" i="1"/>
  <c r="EE9" i="1"/>
  <c r="EG4" i="4"/>
  <c r="EL4" i="4"/>
  <c r="EL5" i="4"/>
  <c r="EL6" i="4"/>
  <c r="EL7" i="4"/>
  <c r="EL8" i="4"/>
  <c r="EL9" i="4"/>
  <c r="EL10" i="4"/>
  <c r="EL11" i="4"/>
  <c r="EL12" i="4"/>
  <c r="EL13" i="4"/>
  <c r="EL14" i="4"/>
  <c r="EL15" i="4"/>
  <c r="EL16" i="4"/>
  <c r="EL17" i="4"/>
  <c r="EG18" i="3"/>
  <c r="EG17" i="3"/>
  <c r="EG16" i="3"/>
  <c r="EG15" i="3"/>
  <c r="EG14" i="3"/>
  <c r="EG13" i="3"/>
  <c r="EG12" i="3"/>
  <c r="EG11" i="3"/>
  <c r="EG10" i="3"/>
  <c r="EG9" i="3"/>
  <c r="EG8" i="3"/>
  <c r="EG7" i="3"/>
  <c r="EG6" i="3"/>
  <c r="EG5" i="3"/>
  <c r="EG4" i="3"/>
  <c r="DZ14" i="2"/>
  <c r="DZ6" i="2"/>
  <c r="ED17" i="2"/>
  <c r="EJ8" i="2"/>
  <c r="EL5" i="1"/>
  <c r="EL6" i="1"/>
  <c r="EL7" i="1"/>
  <c r="EL8" i="1"/>
  <c r="EN8" i="1" s="1"/>
  <c r="EL9" i="1"/>
  <c r="EL10" i="1"/>
  <c r="EL11" i="1"/>
  <c r="EL12" i="1"/>
  <c r="EO12" i="1" s="1"/>
  <c r="EL13" i="1"/>
  <c r="EL14" i="1"/>
  <c r="EL15" i="1"/>
  <c r="EL16" i="1"/>
  <c r="EN16" i="1" s="1"/>
  <c r="EL17" i="1"/>
  <c r="EL18" i="1"/>
  <c r="EL19" i="1"/>
  <c r="EL20" i="1"/>
  <c r="EO20" i="1" s="1"/>
  <c r="EL21" i="1"/>
  <c r="EL22" i="1"/>
  <c r="EL23" i="1"/>
  <c r="EL4" i="1"/>
  <c r="EL5" i="3"/>
  <c r="EL6" i="3"/>
  <c r="EL7" i="3"/>
  <c r="EL8" i="3"/>
  <c r="EL9" i="3"/>
  <c r="EL10" i="3"/>
  <c r="EL11" i="3"/>
  <c r="EL12" i="3"/>
  <c r="EL13" i="3"/>
  <c r="EL14" i="3"/>
  <c r="EL15" i="3"/>
  <c r="EL16" i="3"/>
  <c r="EL17" i="3"/>
  <c r="EL18" i="3"/>
  <c r="EL4" i="3"/>
  <c r="EL5" i="2"/>
  <c r="EL6" i="2"/>
  <c r="EL7" i="2"/>
  <c r="EL8" i="2"/>
  <c r="EO9" i="2" s="1"/>
  <c r="EL9" i="2"/>
  <c r="EL10" i="2"/>
  <c r="EO11" i="2" s="1"/>
  <c r="EL11" i="2"/>
  <c r="EL12" i="2"/>
  <c r="EL13" i="2"/>
  <c r="EL14" i="2"/>
  <c r="EL15" i="2"/>
  <c r="EL16" i="2"/>
  <c r="EL17" i="2"/>
  <c r="EL4" i="2"/>
  <c r="EQ5" i="1"/>
  <c r="EQ6" i="1"/>
  <c r="EQ7" i="1"/>
  <c r="ET7" i="1" s="1"/>
  <c r="EQ8" i="1"/>
  <c r="EQ9" i="1"/>
  <c r="EQ10" i="1"/>
  <c r="EQ11" i="1"/>
  <c r="EQ12" i="1"/>
  <c r="EQ13" i="1"/>
  <c r="EQ14" i="1"/>
  <c r="EQ15" i="1"/>
  <c r="ES15" i="1" s="1"/>
  <c r="EQ16" i="1"/>
  <c r="EQ17" i="1"/>
  <c r="EQ18" i="1"/>
  <c r="EQ19" i="1"/>
  <c r="EQ4" i="1"/>
  <c r="EQ5" i="4"/>
  <c r="EQ6" i="4"/>
  <c r="EQ7" i="4"/>
  <c r="EQ8" i="4"/>
  <c r="EQ9" i="4"/>
  <c r="EQ10" i="4"/>
  <c r="EQ11" i="4"/>
  <c r="EQ12" i="4"/>
  <c r="EQ13" i="4"/>
  <c r="EQ14" i="4"/>
  <c r="EQ15" i="4"/>
  <c r="EQ16" i="4"/>
  <c r="EQ4" i="4"/>
  <c r="EQ5" i="3"/>
  <c r="EQ6" i="3"/>
  <c r="EQ7" i="3"/>
  <c r="EQ8" i="3"/>
  <c r="EQ9" i="3"/>
  <c r="EQ10" i="3"/>
  <c r="EQ11" i="3"/>
  <c r="EQ12" i="3"/>
  <c r="EQ13" i="3"/>
  <c r="EQ14" i="3"/>
  <c r="EQ15" i="3"/>
  <c r="EQ16" i="3"/>
  <c r="EQ17" i="3"/>
  <c r="EQ4" i="3"/>
  <c r="EQ5" i="2"/>
  <c r="EQ6" i="2"/>
  <c r="EQ7" i="2"/>
  <c r="EQ8" i="2"/>
  <c r="EQ9" i="2"/>
  <c r="ET10" i="2" s="1"/>
  <c r="EQ10" i="2"/>
  <c r="EQ11" i="2"/>
  <c r="EQ12" i="2"/>
  <c r="EQ13" i="2"/>
  <c r="EQ14" i="2"/>
  <c r="EQ15" i="2"/>
  <c r="EQ4" i="2"/>
  <c r="EV5" i="1"/>
  <c r="EV6" i="1"/>
  <c r="EV7" i="1"/>
  <c r="EV8" i="1"/>
  <c r="EX8" i="1" s="1"/>
  <c r="EV9" i="1"/>
  <c r="EV10" i="1"/>
  <c r="EV11" i="1"/>
  <c r="EV12" i="1"/>
  <c r="EY12" i="1" s="1"/>
  <c r="EV13" i="1"/>
  <c r="EV14" i="1"/>
  <c r="EV15" i="1"/>
  <c r="EV16" i="1"/>
  <c r="EV17" i="1"/>
  <c r="EV18" i="1"/>
  <c r="EV19" i="1"/>
  <c r="EV20" i="1"/>
  <c r="EV4" i="1"/>
  <c r="EV5" i="4"/>
  <c r="EV6" i="4"/>
  <c r="EV7" i="4"/>
  <c r="EV8" i="4"/>
  <c r="EV9" i="4"/>
  <c r="EV10" i="4"/>
  <c r="EV11" i="4"/>
  <c r="EV12" i="4"/>
  <c r="EV13" i="4"/>
  <c r="EV14" i="4"/>
  <c r="EV15" i="4"/>
  <c r="EV16" i="4"/>
  <c r="EV17" i="4"/>
  <c r="EV4" i="4"/>
  <c r="EV5" i="3"/>
  <c r="EV6" i="3"/>
  <c r="EV7" i="3"/>
  <c r="EV8" i="3"/>
  <c r="EY9" i="3" s="1"/>
  <c r="EV9" i="3"/>
  <c r="EV10" i="3"/>
  <c r="EV11" i="3"/>
  <c r="EV12" i="3"/>
  <c r="EV13" i="3"/>
  <c r="EV14" i="3"/>
  <c r="EV15" i="3"/>
  <c r="EV16" i="3"/>
  <c r="EV17" i="3"/>
  <c r="EV18" i="3"/>
  <c r="EV4" i="3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4" i="2"/>
  <c r="EV5" i="2"/>
  <c r="EV6" i="2"/>
  <c r="EV7" i="2"/>
  <c r="EV8" i="2"/>
  <c r="EV9" i="2"/>
  <c r="EV10" i="2"/>
  <c r="EV11" i="2"/>
  <c r="EV12" i="2"/>
  <c r="EV13" i="2"/>
  <c r="EV14" i="2"/>
  <c r="EV15" i="2"/>
  <c r="EV16" i="2"/>
  <c r="EV4" i="2"/>
  <c r="DZ15" i="4" l="1"/>
  <c r="DZ7" i="4"/>
  <c r="DP17" i="4"/>
  <c r="DO17" i="4"/>
  <c r="CA21" i="4"/>
  <c r="DO16" i="4"/>
  <c r="DP16" i="4"/>
  <c r="DZ6" i="4"/>
  <c r="DO15" i="4"/>
  <c r="DP15" i="4"/>
  <c r="DO14" i="4"/>
  <c r="DP14" i="4"/>
  <c r="CB10" i="4"/>
  <c r="DO13" i="4"/>
  <c r="DP13" i="4"/>
  <c r="DO12" i="4"/>
  <c r="DP12" i="4"/>
  <c r="DP11" i="4"/>
  <c r="DO11" i="4"/>
  <c r="DO18" i="4"/>
  <c r="CA14" i="4"/>
  <c r="CA6" i="4"/>
  <c r="DP19" i="1"/>
  <c r="DP11" i="1"/>
  <c r="CB20" i="1"/>
  <c r="CB12" i="1"/>
  <c r="EJ18" i="1"/>
  <c r="CB17" i="1"/>
  <c r="ED7" i="1"/>
  <c r="CF7" i="1"/>
  <c r="EX15" i="1"/>
  <c r="EX7" i="1"/>
  <c r="ES6" i="1"/>
  <c r="EN23" i="1"/>
  <c r="CA24" i="1"/>
  <c r="CA16" i="1"/>
  <c r="EJ13" i="1"/>
  <c r="DY14" i="1"/>
  <c r="DY16" i="1"/>
  <c r="EY17" i="1"/>
  <c r="EX9" i="1"/>
  <c r="EN17" i="1"/>
  <c r="EN9" i="1"/>
  <c r="DZ5" i="1"/>
  <c r="EI9" i="1"/>
  <c r="ED14" i="1"/>
  <c r="DY6" i="1"/>
  <c r="CB21" i="1"/>
  <c r="CB13" i="1"/>
  <c r="DK14" i="1"/>
  <c r="CA22" i="1"/>
  <c r="CA14" i="1"/>
  <c r="CA6" i="1"/>
  <c r="EO13" i="1"/>
  <c r="EJ16" i="1"/>
  <c r="EJ8" i="1"/>
  <c r="EX19" i="1"/>
  <c r="CB22" i="1"/>
  <c r="DZ6" i="1"/>
  <c r="CA7" i="1"/>
  <c r="CB6" i="1"/>
  <c r="DY7" i="1"/>
  <c r="CA23" i="1"/>
  <c r="CB15" i="1"/>
  <c r="DT20" i="1"/>
  <c r="DO9" i="1"/>
  <c r="DK9" i="1"/>
  <c r="CB19" i="1"/>
  <c r="CA12" i="1"/>
  <c r="CA21" i="1"/>
  <c r="CB14" i="1"/>
  <c r="CG18" i="1"/>
  <c r="CG10" i="1"/>
  <c r="CB9" i="1"/>
  <c r="ES16" i="1"/>
  <c r="DZ9" i="1"/>
  <c r="DP14" i="1"/>
  <c r="DP6" i="1"/>
  <c r="CA17" i="1"/>
  <c r="CA9" i="1"/>
  <c r="CA13" i="1"/>
  <c r="ES12" i="1"/>
  <c r="ES19" i="1"/>
  <c r="ET11" i="1"/>
  <c r="EN18" i="1"/>
  <c r="EO10" i="1"/>
  <c r="EO15" i="1"/>
  <c r="EO17" i="1"/>
  <c r="EO5" i="1"/>
  <c r="DZ13" i="1"/>
  <c r="DT22" i="1"/>
  <c r="DT19" i="1"/>
  <c r="EO22" i="1"/>
  <c r="EO21" i="1"/>
  <c r="EN13" i="1"/>
  <c r="EE19" i="1"/>
  <c r="DK12" i="1"/>
  <c r="CG9" i="1"/>
  <c r="CB16" i="1"/>
  <c r="CB8" i="1"/>
  <c r="EN19" i="1"/>
  <c r="EJ20" i="1"/>
  <c r="EI13" i="1"/>
  <c r="DK10" i="1"/>
  <c r="ET16" i="1"/>
  <c r="EY5" i="1"/>
  <c r="EJ19" i="1"/>
  <c r="EJ11" i="1"/>
  <c r="DT21" i="1"/>
  <c r="DP16" i="1"/>
  <c r="DP8" i="1"/>
  <c r="DK16" i="1"/>
  <c r="CG17" i="1"/>
  <c r="CA19" i="1"/>
  <c r="CA11" i="1"/>
  <c r="DP9" i="1"/>
  <c r="CF18" i="1"/>
  <c r="CA18" i="1"/>
  <c r="CA10" i="1"/>
  <c r="EO18" i="1"/>
  <c r="CA20" i="1"/>
  <c r="ET17" i="1"/>
  <c r="CB5" i="1"/>
  <c r="CB11" i="1"/>
  <c r="EX17" i="1"/>
  <c r="EY13" i="1"/>
  <c r="EO6" i="1"/>
  <c r="EE12" i="1"/>
  <c r="DK15" i="1"/>
  <c r="DJ20" i="1"/>
  <c r="DJ12" i="1"/>
  <c r="DK18" i="1"/>
  <c r="ET12" i="4"/>
  <c r="DK15" i="4"/>
  <c r="CF19" i="4"/>
  <c r="DU12" i="4"/>
  <c r="CG17" i="4"/>
  <c r="CG9" i="4"/>
  <c r="CK18" i="4"/>
  <c r="CK10" i="4"/>
  <c r="EY12" i="4"/>
  <c r="ET13" i="4"/>
  <c r="EI18" i="4"/>
  <c r="DZ16" i="4"/>
  <c r="CB19" i="4"/>
  <c r="CB11" i="4"/>
  <c r="CL5" i="4"/>
  <c r="EY16" i="4"/>
  <c r="EY8" i="4"/>
  <c r="ET10" i="4"/>
  <c r="DU16" i="4"/>
  <c r="DU7" i="4"/>
  <c r="DK7" i="4"/>
  <c r="EN12" i="4"/>
  <c r="DY5" i="4"/>
  <c r="DK6" i="4"/>
  <c r="CK6" i="4"/>
  <c r="CA12" i="4"/>
  <c r="DY6" i="4"/>
  <c r="DY11" i="4"/>
  <c r="DP7" i="4"/>
  <c r="DK18" i="4"/>
  <c r="CA10" i="4"/>
  <c r="DU14" i="4"/>
  <c r="DU6" i="4"/>
  <c r="DK13" i="4"/>
  <c r="CG16" i="4"/>
  <c r="CA18" i="4"/>
  <c r="ED11" i="4"/>
  <c r="DY19" i="4"/>
  <c r="DK8" i="4"/>
  <c r="CA17" i="4"/>
  <c r="CA9" i="4"/>
  <c r="EI17" i="4"/>
  <c r="EJ9" i="4"/>
  <c r="EO11" i="4"/>
  <c r="EN9" i="4"/>
  <c r="EN7" i="4"/>
  <c r="EN14" i="4"/>
  <c r="CB13" i="4"/>
  <c r="EY14" i="4"/>
  <c r="EX7" i="4"/>
  <c r="ET15" i="4"/>
  <c r="EO12" i="4"/>
  <c r="EN6" i="4"/>
  <c r="CA20" i="4"/>
  <c r="CF7" i="4"/>
  <c r="ET5" i="4"/>
  <c r="EJ17" i="4"/>
  <c r="EE16" i="4"/>
  <c r="EE8" i="4"/>
  <c r="CA16" i="4"/>
  <c r="CL13" i="4"/>
  <c r="EX9" i="4"/>
  <c r="EN15" i="4"/>
  <c r="EO8" i="4"/>
  <c r="DT11" i="4"/>
  <c r="DO8" i="4"/>
  <c r="DJ19" i="4"/>
  <c r="CA15" i="4"/>
  <c r="CA7" i="4"/>
  <c r="EN17" i="4"/>
  <c r="EO7" i="4"/>
  <c r="EO16" i="4"/>
  <c r="EO15" i="4"/>
  <c r="EN11" i="4"/>
  <c r="EN10" i="4"/>
  <c r="EO14" i="4"/>
  <c r="EO9" i="4"/>
  <c r="EE5" i="4"/>
  <c r="EE7" i="4"/>
  <c r="EE15" i="4"/>
  <c r="DZ17" i="4"/>
  <c r="DT6" i="4"/>
  <c r="CB18" i="4"/>
  <c r="ES15" i="4"/>
  <c r="EN16" i="4"/>
  <c r="EO13" i="4"/>
  <c r="EN8" i="4"/>
  <c r="EO5" i="4"/>
  <c r="ED6" i="4"/>
  <c r="CA13" i="4"/>
  <c r="CB20" i="4"/>
  <c r="CB12" i="4"/>
  <c r="EN13" i="4"/>
  <c r="EO10" i="4"/>
  <c r="EN5" i="4"/>
  <c r="DZ18" i="4"/>
  <c r="DJ14" i="4"/>
  <c r="CF12" i="4"/>
  <c r="CA11" i="4"/>
  <c r="CB17" i="4"/>
  <c r="CB9" i="4"/>
  <c r="CA19" i="4"/>
  <c r="EJ15" i="4"/>
  <c r="CB16" i="4"/>
  <c r="CB8" i="4"/>
  <c r="EX6" i="4"/>
  <c r="EO6" i="4"/>
  <c r="EJ8" i="4"/>
  <c r="ED14" i="4"/>
  <c r="DY16" i="4"/>
  <c r="CB15" i="4"/>
  <c r="CB7" i="4"/>
  <c r="CB14" i="4"/>
  <c r="CB6" i="4"/>
  <c r="ET7" i="4"/>
  <c r="DZ13" i="4"/>
  <c r="EI10" i="3"/>
  <c r="EI18" i="3"/>
  <c r="DK18" i="3"/>
  <c r="DP7" i="3"/>
  <c r="ED19" i="3"/>
  <c r="DO10" i="3"/>
  <c r="EY16" i="3"/>
  <c r="EE16" i="3"/>
  <c r="EY11" i="3"/>
  <c r="EO15" i="3"/>
  <c r="EO7" i="3"/>
  <c r="DU16" i="3"/>
  <c r="DU8" i="3"/>
  <c r="DK14" i="3"/>
  <c r="DK6" i="3"/>
  <c r="ET6" i="3"/>
  <c r="EN16" i="3"/>
  <c r="EN8" i="3"/>
  <c r="DY8" i="3"/>
  <c r="CL9" i="3"/>
  <c r="EY14" i="3"/>
  <c r="ES16" i="3"/>
  <c r="ET8" i="3"/>
  <c r="EO10" i="3"/>
  <c r="EE18" i="3"/>
  <c r="EE10" i="3"/>
  <c r="DO11" i="3"/>
  <c r="EN5" i="3"/>
  <c r="EX16" i="3"/>
  <c r="EY15" i="3"/>
  <c r="EY7" i="3"/>
  <c r="EY10" i="3"/>
  <c r="ES14" i="3"/>
  <c r="ET13" i="3"/>
  <c r="ET5" i="3"/>
  <c r="EJ8" i="3"/>
  <c r="EJ16" i="3"/>
  <c r="EJ7" i="3"/>
  <c r="EJ15" i="3"/>
  <c r="EE17" i="3"/>
  <c r="EE8" i="3"/>
  <c r="EE14" i="3"/>
  <c r="EE6" i="3"/>
  <c r="DY17" i="3"/>
  <c r="DY20" i="3"/>
  <c r="DZ12" i="3"/>
  <c r="DU17" i="3"/>
  <c r="DU10" i="3"/>
  <c r="DU14" i="3"/>
  <c r="CG15" i="3"/>
  <c r="EN17" i="3"/>
  <c r="DT8" i="3"/>
  <c r="EJ12" i="3"/>
  <c r="EE11" i="3"/>
  <c r="ED18" i="3"/>
  <c r="DK17" i="3"/>
  <c r="DK9" i="3"/>
  <c r="CG16" i="3"/>
  <c r="CA20" i="3"/>
  <c r="CF7" i="3"/>
  <c r="CK16" i="3"/>
  <c r="DK15" i="3"/>
  <c r="EY17" i="3"/>
  <c r="ET11" i="3"/>
  <c r="DU7" i="3"/>
  <c r="CB17" i="3"/>
  <c r="CB9" i="3"/>
  <c r="EI16" i="3"/>
  <c r="ED5" i="3"/>
  <c r="DK19" i="3"/>
  <c r="CG10" i="3"/>
  <c r="CL19" i="3"/>
  <c r="CB16" i="3"/>
  <c r="CB8" i="3"/>
  <c r="CK12" i="3"/>
  <c r="CB10" i="3"/>
  <c r="CL14" i="3"/>
  <c r="CL6" i="3"/>
  <c r="ED13" i="3"/>
  <c r="DJ19" i="3"/>
  <c r="DP11" i="3"/>
  <c r="DJ18" i="3"/>
  <c r="EE15" i="3"/>
  <c r="DZ5" i="3"/>
  <c r="CK7" i="3"/>
  <c r="EX13" i="3"/>
  <c r="EY6" i="3"/>
  <c r="EY5" i="3"/>
  <c r="EI5" i="3"/>
  <c r="ET12" i="3"/>
  <c r="EJ5" i="3"/>
  <c r="EJ13" i="3"/>
  <c r="EE5" i="3"/>
  <c r="DZ18" i="3"/>
  <c r="DT16" i="3"/>
  <c r="DU13" i="3"/>
  <c r="EE12" i="3"/>
  <c r="CG14" i="3"/>
  <c r="EE7" i="3"/>
  <c r="EO13" i="3"/>
  <c r="DU18" i="3"/>
  <c r="DJ20" i="3"/>
  <c r="EJ5" i="2"/>
  <c r="DK14" i="2"/>
  <c r="DK6" i="2"/>
  <c r="CF13" i="2"/>
  <c r="DZ11" i="2"/>
  <c r="ED16" i="2"/>
  <c r="DT11" i="2"/>
  <c r="DJ8" i="2"/>
  <c r="EI14" i="2"/>
  <c r="EX9" i="2"/>
  <c r="EY11" i="2"/>
  <c r="EO15" i="2"/>
  <c r="DJ16" i="2"/>
  <c r="EX10" i="2"/>
  <c r="DT18" i="2"/>
  <c r="DT10" i="2"/>
  <c r="DJ7" i="2"/>
  <c r="CB11" i="2"/>
  <c r="EX7" i="2"/>
  <c r="EX15" i="2"/>
  <c r="EN14" i="2"/>
  <c r="EN6" i="2"/>
  <c r="EI11" i="2"/>
  <c r="DY9" i="2"/>
  <c r="DU7" i="2"/>
  <c r="DP10" i="2"/>
  <c r="ES12" i="2"/>
  <c r="CL15" i="2"/>
  <c r="CB12" i="2"/>
  <c r="DZ16" i="2"/>
  <c r="DZ8" i="2"/>
  <c r="CA10" i="2"/>
  <c r="EX8" i="2"/>
  <c r="CK7" i="2"/>
  <c r="DJ12" i="2"/>
  <c r="DJ14" i="2"/>
  <c r="DJ6" i="2"/>
  <c r="DK5" i="2"/>
  <c r="DJ10" i="2"/>
  <c r="CB14" i="2"/>
  <c r="CK10" i="2"/>
  <c r="CB10" i="2"/>
  <c r="CB18" i="2"/>
  <c r="CG12" i="2"/>
  <c r="ET7" i="2"/>
  <c r="DO14" i="2"/>
  <c r="CA7" i="2"/>
  <c r="CF18" i="2"/>
  <c r="CF10" i="2"/>
  <c r="DT17" i="2"/>
  <c r="DT16" i="2"/>
  <c r="EI13" i="2"/>
  <c r="EE5" i="2"/>
  <c r="DU17" i="2"/>
  <c r="DK10" i="2"/>
  <c r="DJ17" i="2"/>
  <c r="EN17" i="2"/>
  <c r="ED6" i="2"/>
  <c r="DT15" i="2"/>
  <c r="DK9" i="2"/>
  <c r="CA15" i="2"/>
  <c r="DJ9" i="2"/>
  <c r="EE13" i="2"/>
  <c r="DK16" i="2"/>
  <c r="DK8" i="2"/>
  <c r="DU15" i="2"/>
  <c r="CB6" i="2"/>
  <c r="EO13" i="2"/>
  <c r="DJ15" i="2"/>
  <c r="DT7" i="2"/>
  <c r="DJ5" i="2"/>
  <c r="CF17" i="2"/>
  <c r="EY5" i="2"/>
  <c r="DY13" i="2"/>
  <c r="CL12" i="2"/>
  <c r="CL20" i="1"/>
  <c r="CL18" i="4"/>
  <c r="CL17" i="4"/>
  <c r="CL9" i="4"/>
  <c r="CK14" i="4"/>
  <c r="CK19" i="4"/>
  <c r="CK5" i="4"/>
  <c r="CK9" i="4"/>
  <c r="CL15" i="4"/>
  <c r="CL10" i="4"/>
  <c r="CL16" i="4"/>
  <c r="CK11" i="4"/>
  <c r="CL11" i="3"/>
  <c r="CK15" i="3"/>
  <c r="CK20" i="3"/>
  <c r="CK6" i="3"/>
  <c r="CK10" i="3"/>
  <c r="CL15" i="3"/>
  <c r="CL8" i="3"/>
  <c r="CL16" i="3"/>
  <c r="CL7" i="3"/>
  <c r="CL12" i="3"/>
  <c r="CK17" i="3"/>
  <c r="CK14" i="3"/>
  <c r="CL18" i="3"/>
  <c r="CL9" i="2"/>
  <c r="CL5" i="2"/>
  <c r="CK12" i="2"/>
  <c r="CL7" i="2"/>
  <c r="CK11" i="2"/>
  <c r="CL16" i="2"/>
  <c r="CK18" i="2"/>
  <c r="CK8" i="2"/>
  <c r="CL13" i="2"/>
  <c r="CF20" i="1"/>
  <c r="CG8" i="1"/>
  <c r="CG14" i="1"/>
  <c r="CG15" i="1"/>
  <c r="CG13" i="1"/>
  <c r="CF10" i="1"/>
  <c r="CF17" i="1"/>
  <c r="CG7" i="1"/>
  <c r="CG6" i="1"/>
  <c r="CF12" i="1"/>
  <c r="CF11" i="4"/>
  <c r="CF14" i="4"/>
  <c r="CG15" i="4"/>
  <c r="CF6" i="4"/>
  <c r="CG11" i="4"/>
  <c r="CG7" i="4"/>
  <c r="CF13" i="4"/>
  <c r="CF16" i="4"/>
  <c r="CG12" i="4"/>
  <c r="CG9" i="3"/>
  <c r="CF10" i="3"/>
  <c r="CG11" i="3"/>
  <c r="CG7" i="3"/>
  <c r="CF12" i="3"/>
  <c r="CF15" i="3"/>
  <c r="CF5" i="2"/>
  <c r="CG5" i="2"/>
  <c r="CG6" i="2"/>
  <c r="CG17" i="2"/>
  <c r="CG13" i="2"/>
  <c r="CF8" i="2"/>
  <c r="CG14" i="2"/>
  <c r="CG9" i="2"/>
  <c r="CA5" i="4"/>
  <c r="CB5" i="4"/>
  <c r="CB19" i="3"/>
  <c r="CA8" i="3"/>
  <c r="CA12" i="3"/>
  <c r="CA17" i="3"/>
  <c r="CA7" i="3"/>
  <c r="CA14" i="3"/>
  <c r="CB18" i="3"/>
  <c r="CB11" i="3"/>
  <c r="CA9" i="3"/>
  <c r="CA16" i="3"/>
  <c r="CA6" i="3"/>
  <c r="CA15" i="3"/>
  <c r="CA11" i="2"/>
  <c r="CA19" i="2"/>
  <c r="CA18" i="2"/>
  <c r="CB7" i="2"/>
  <c r="CB17" i="2"/>
  <c r="CB9" i="2"/>
  <c r="CA12" i="2"/>
  <c r="CB15" i="2"/>
  <c r="CA17" i="2"/>
  <c r="CK21" i="1"/>
  <c r="CF5" i="1"/>
  <c r="CF13" i="1"/>
  <c r="CF8" i="1"/>
  <c r="CF16" i="1"/>
  <c r="CF11" i="1"/>
  <c r="CG16" i="1"/>
  <c r="CF19" i="1"/>
  <c r="CF6" i="1"/>
  <c r="CG11" i="1"/>
  <c r="CF14" i="1"/>
  <c r="CG19" i="1"/>
  <c r="CF9" i="1"/>
  <c r="CA5" i="1"/>
  <c r="CL11" i="4"/>
  <c r="CK12" i="4"/>
  <c r="CK7" i="4"/>
  <c r="CL12" i="4"/>
  <c r="CK15" i="4"/>
  <c r="CK13" i="4"/>
  <c r="CK8" i="4"/>
  <c r="CK16" i="4"/>
  <c r="CG6" i="4"/>
  <c r="CF9" i="4"/>
  <c r="CG14" i="4"/>
  <c r="CF17" i="4"/>
  <c r="CF10" i="4"/>
  <c r="CF18" i="4"/>
  <c r="CF5" i="4"/>
  <c r="CG10" i="4"/>
  <c r="CG18" i="4"/>
  <c r="CK18" i="3"/>
  <c r="CK5" i="3"/>
  <c r="CL10" i="3"/>
  <c r="CK13" i="3"/>
  <c r="CL5" i="3"/>
  <c r="CK8" i="3"/>
  <c r="CL13" i="3"/>
  <c r="CK11" i="3"/>
  <c r="CK19" i="3"/>
  <c r="CG12" i="3"/>
  <c r="CF5" i="3"/>
  <c r="CF13" i="3"/>
  <c r="CG5" i="3"/>
  <c r="CF8" i="3"/>
  <c r="CG13" i="3"/>
  <c r="CF16" i="3"/>
  <c r="CF11" i="3"/>
  <c r="CF6" i="3"/>
  <c r="CF14" i="3"/>
  <c r="CB7" i="3"/>
  <c r="CA10" i="3"/>
  <c r="CB15" i="3"/>
  <c r="CA18" i="3"/>
  <c r="CB12" i="3"/>
  <c r="CA5" i="3"/>
  <c r="CA13" i="3"/>
  <c r="CB13" i="3"/>
  <c r="CA11" i="3"/>
  <c r="CA19" i="3"/>
  <c r="CK5" i="2"/>
  <c r="CL10" i="2"/>
  <c r="CK13" i="2"/>
  <c r="CL11" i="2"/>
  <c r="CK14" i="2"/>
  <c r="CL6" i="2"/>
  <c r="CK9" i="2"/>
  <c r="CL14" i="2"/>
  <c r="CK17" i="2"/>
  <c r="CK6" i="2"/>
  <c r="CG10" i="2"/>
  <c r="CG8" i="2"/>
  <c r="CF11" i="2"/>
  <c r="CG16" i="2"/>
  <c r="CF6" i="2"/>
  <c r="CG11" i="2"/>
  <c r="CF14" i="2"/>
  <c r="CF12" i="2"/>
  <c r="CF7" i="2"/>
  <c r="CF15" i="2"/>
  <c r="CA5" i="2"/>
  <c r="CB5" i="2"/>
  <c r="CA8" i="2"/>
  <c r="CB13" i="2"/>
  <c r="CA16" i="2"/>
  <c r="CA13" i="2"/>
  <c r="CB8" i="2"/>
  <c r="CB16" i="2"/>
  <c r="CA6" i="2"/>
  <c r="CA14" i="2"/>
  <c r="CA9" i="2"/>
  <c r="DJ7" i="1"/>
  <c r="DK17" i="1"/>
  <c r="DK8" i="1"/>
  <c r="DJ13" i="1"/>
  <c r="DJ18" i="1"/>
  <c r="DJ5" i="1"/>
  <c r="DJ10" i="1"/>
  <c r="DJ15" i="1"/>
  <c r="DK6" i="1"/>
  <c r="DK14" i="4"/>
  <c r="DK10" i="4"/>
  <c r="DK5" i="4"/>
  <c r="DJ11" i="4"/>
  <c r="DK16" i="4"/>
  <c r="DK11" i="4"/>
  <c r="DJ6" i="4"/>
  <c r="DK12" i="4"/>
  <c r="DJ17" i="3"/>
  <c r="DJ14" i="3"/>
  <c r="DJ9" i="3"/>
  <c r="DJ15" i="3"/>
  <c r="DJ6" i="3"/>
  <c r="DK11" i="3"/>
  <c r="DK8" i="3"/>
  <c r="DJ7" i="3"/>
  <c r="DJ12" i="3"/>
  <c r="DK7" i="3"/>
  <c r="DK12" i="3"/>
  <c r="DK13" i="2"/>
  <c r="DJ13" i="2"/>
  <c r="DK12" i="2"/>
  <c r="DK15" i="2"/>
  <c r="DK7" i="2"/>
  <c r="DO12" i="1"/>
  <c r="DO7" i="1"/>
  <c r="DP12" i="1"/>
  <c r="DO17" i="1"/>
  <c r="DO19" i="1"/>
  <c r="DO20" i="1"/>
  <c r="DO15" i="1"/>
  <c r="DP5" i="1"/>
  <c r="DO11" i="1"/>
  <c r="DO5" i="4"/>
  <c r="DP5" i="4"/>
  <c r="DP6" i="4"/>
  <c r="DP8" i="4"/>
  <c r="DP9" i="4"/>
  <c r="DO7" i="3"/>
  <c r="DO12" i="3"/>
  <c r="DO18" i="3"/>
  <c r="DP14" i="3"/>
  <c r="DP9" i="3"/>
  <c r="DO15" i="3"/>
  <c r="DP15" i="3"/>
  <c r="DP6" i="3"/>
  <c r="DO8" i="2"/>
  <c r="DO12" i="2"/>
  <c r="DO9" i="2"/>
  <c r="DP13" i="2"/>
  <c r="DP9" i="2"/>
  <c r="DP6" i="2"/>
  <c r="DP5" i="2"/>
  <c r="DO11" i="2"/>
  <c r="DO16" i="2"/>
  <c r="DO17" i="2"/>
  <c r="DT14" i="1"/>
  <c r="DU5" i="1"/>
  <c r="DT6" i="1"/>
  <c r="DU6" i="1"/>
  <c r="DT11" i="1"/>
  <c r="DT12" i="1"/>
  <c r="DT12" i="4"/>
  <c r="DT7" i="4"/>
  <c r="DU13" i="4"/>
  <c r="DU8" i="4"/>
  <c r="DU9" i="4"/>
  <c r="DT14" i="4"/>
  <c r="DU5" i="4"/>
  <c r="DU10" i="4"/>
  <c r="DT16" i="4"/>
  <c r="DU11" i="4"/>
  <c r="DT15" i="4"/>
  <c r="DU9" i="3"/>
  <c r="DT15" i="3"/>
  <c r="DU6" i="3"/>
  <c r="DU15" i="3"/>
  <c r="DU11" i="3"/>
  <c r="DT5" i="3"/>
  <c r="DT7" i="3"/>
  <c r="DT13" i="3"/>
  <c r="DU13" i="2"/>
  <c r="DU8" i="2"/>
  <c r="DU5" i="2"/>
  <c r="DU11" i="2"/>
  <c r="DK5" i="1"/>
  <c r="DJ8" i="1"/>
  <c r="DK13" i="1"/>
  <c r="DJ16" i="1"/>
  <c r="DJ11" i="1"/>
  <c r="DJ19" i="1"/>
  <c r="DJ6" i="1"/>
  <c r="DK11" i="1"/>
  <c r="DJ14" i="1"/>
  <c r="DK19" i="1"/>
  <c r="DJ9" i="1"/>
  <c r="DJ17" i="1"/>
  <c r="DP7" i="1"/>
  <c r="DO10" i="1"/>
  <c r="DP15" i="1"/>
  <c r="DO18" i="1"/>
  <c r="DO5" i="1"/>
  <c r="DP10" i="1"/>
  <c r="DO13" i="1"/>
  <c r="DP18" i="1"/>
  <c r="DO8" i="1"/>
  <c r="DO16" i="1"/>
  <c r="DO6" i="1"/>
  <c r="DO14" i="1"/>
  <c r="DT7" i="1"/>
  <c r="DT15" i="1"/>
  <c r="DT10" i="1"/>
  <c r="DT18" i="1"/>
  <c r="DT13" i="1"/>
  <c r="DT5" i="1"/>
  <c r="DT8" i="1"/>
  <c r="DT16" i="1"/>
  <c r="DJ9" i="4"/>
  <c r="DJ17" i="4"/>
  <c r="DK9" i="4"/>
  <c r="DJ12" i="4"/>
  <c r="DK17" i="4"/>
  <c r="DJ7" i="4"/>
  <c r="DJ15" i="4"/>
  <c r="DJ10" i="4"/>
  <c r="DJ18" i="4"/>
  <c r="DJ5" i="4"/>
  <c r="DJ13" i="4"/>
  <c r="DJ8" i="4"/>
  <c r="DJ16" i="4"/>
  <c r="DO6" i="4"/>
  <c r="DO9" i="4"/>
  <c r="DO7" i="4"/>
  <c r="DT9" i="4"/>
  <c r="DT17" i="4"/>
  <c r="DT10" i="4"/>
  <c r="DU15" i="4"/>
  <c r="DT5" i="4"/>
  <c r="DT13" i="4"/>
  <c r="DT8" i="4"/>
  <c r="DJ5" i="3"/>
  <c r="DK10" i="3"/>
  <c r="DJ13" i="3"/>
  <c r="DK5" i="3"/>
  <c r="DK13" i="3"/>
  <c r="DJ16" i="3"/>
  <c r="DJ11" i="3"/>
  <c r="DJ10" i="3"/>
  <c r="DP12" i="3"/>
  <c r="DO5" i="3"/>
  <c r="DP10" i="3"/>
  <c r="DO13" i="3"/>
  <c r="DP5" i="3"/>
  <c r="DO8" i="3"/>
  <c r="DP13" i="3"/>
  <c r="DO16" i="3"/>
  <c r="DO6" i="3"/>
  <c r="DO14" i="3"/>
  <c r="DO9" i="3"/>
  <c r="DO17" i="3"/>
  <c r="DU12" i="3"/>
  <c r="DT10" i="3"/>
  <c r="DT18" i="3"/>
  <c r="DT11" i="3"/>
  <c r="DT19" i="3"/>
  <c r="DT6" i="3"/>
  <c r="DT14" i="3"/>
  <c r="DT9" i="3"/>
  <c r="DT17" i="3"/>
  <c r="DO7" i="2"/>
  <c r="DO15" i="2"/>
  <c r="DO10" i="2"/>
  <c r="DP15" i="2"/>
  <c r="DP7" i="2"/>
  <c r="DO5" i="2"/>
  <c r="DO13" i="2"/>
  <c r="DT6" i="2"/>
  <c r="DU6" i="2"/>
  <c r="DT9" i="2"/>
  <c r="DU9" i="2"/>
  <c r="DT12" i="2"/>
  <c r="DU14" i="2"/>
  <c r="DT13" i="2"/>
  <c r="DT5" i="2"/>
  <c r="DT8" i="2"/>
  <c r="DZ12" i="1"/>
  <c r="DZ17" i="1"/>
  <c r="DY13" i="1"/>
  <c r="DY18" i="1"/>
  <c r="DY8" i="1"/>
  <c r="DZ18" i="1"/>
  <c r="DY5" i="1"/>
  <c r="DY10" i="1"/>
  <c r="DZ14" i="1"/>
  <c r="DZ10" i="1"/>
  <c r="DY15" i="1"/>
  <c r="DY18" i="4"/>
  <c r="DY17" i="4"/>
  <c r="DZ12" i="4"/>
  <c r="DY12" i="4"/>
  <c r="DZ8" i="4"/>
  <c r="DY13" i="4"/>
  <c r="DY9" i="4"/>
  <c r="DZ5" i="4"/>
  <c r="DY14" i="4"/>
  <c r="DZ11" i="4"/>
  <c r="DY19" i="3"/>
  <c r="DY18" i="3"/>
  <c r="DZ16" i="3"/>
  <c r="DY12" i="3"/>
  <c r="DY10" i="3"/>
  <c r="DZ7" i="3"/>
  <c r="DZ13" i="3"/>
  <c r="DZ15" i="3"/>
  <c r="DZ12" i="2"/>
  <c r="DZ9" i="2"/>
  <c r="DY11" i="2"/>
  <c r="DZ15" i="2"/>
  <c r="DZ5" i="2"/>
  <c r="DY17" i="2"/>
  <c r="DY12" i="2"/>
  <c r="DY7" i="2"/>
  <c r="DZ13" i="2"/>
  <c r="EE6" i="1"/>
  <c r="EE18" i="1"/>
  <c r="ED5" i="1"/>
  <c r="ED10" i="1"/>
  <c r="ED15" i="1"/>
  <c r="EE5" i="1"/>
  <c r="EE15" i="1"/>
  <c r="ED6" i="1"/>
  <c r="EE11" i="1"/>
  <c r="EE16" i="1"/>
  <c r="EE7" i="1"/>
  <c r="EE14" i="1"/>
  <c r="ED13" i="1"/>
  <c r="ED18" i="1"/>
  <c r="EE13" i="1"/>
  <c r="EE11" i="4"/>
  <c r="EE6" i="4"/>
  <c r="EE12" i="4"/>
  <c r="ED17" i="4"/>
  <c r="ED8" i="4"/>
  <c r="EE13" i="4"/>
  <c r="ED9" i="4"/>
  <c r="EE14" i="4"/>
  <c r="ED16" i="4"/>
  <c r="ED12" i="3"/>
  <c r="ED10" i="3"/>
  <c r="ED12" i="2"/>
  <c r="EE12" i="2"/>
  <c r="ED8" i="2"/>
  <c r="EE8" i="2"/>
  <c r="EE9" i="2"/>
  <c r="ED14" i="2"/>
  <c r="ED11" i="2"/>
  <c r="EJ12" i="1"/>
  <c r="EI5" i="1"/>
  <c r="EJ5" i="1"/>
  <c r="EJ10" i="1"/>
  <c r="EI14" i="1"/>
  <c r="EI20" i="1"/>
  <c r="EI15" i="1"/>
  <c r="EJ9" i="1"/>
  <c r="EI6" i="1"/>
  <c r="EI12" i="1"/>
  <c r="EI17" i="1"/>
  <c r="EI8" i="1"/>
  <c r="EJ17" i="1"/>
  <c r="EI8" i="4"/>
  <c r="EJ12" i="4"/>
  <c r="EJ13" i="4"/>
  <c r="EI16" i="4"/>
  <c r="EJ10" i="4"/>
  <c r="EJ5" i="4"/>
  <c r="EI11" i="4"/>
  <c r="EJ16" i="4"/>
  <c r="EJ7" i="4"/>
  <c r="EJ11" i="2"/>
  <c r="EJ6" i="2"/>
  <c r="EI5" i="2"/>
  <c r="EI13" i="3"/>
  <c r="EI8" i="3"/>
  <c r="EI8" i="2"/>
  <c r="EJ13" i="2"/>
  <c r="EJ14" i="2"/>
  <c r="EI6" i="2"/>
  <c r="DZ7" i="1"/>
  <c r="DZ15" i="1"/>
  <c r="DZ8" i="1"/>
  <c r="DY11" i="1"/>
  <c r="DZ16" i="1"/>
  <c r="DY19" i="1"/>
  <c r="DY9" i="1"/>
  <c r="DY17" i="1"/>
  <c r="DY12" i="1"/>
  <c r="DY20" i="1"/>
  <c r="ED8" i="1"/>
  <c r="ED16" i="1"/>
  <c r="EE8" i="1"/>
  <c r="ED11" i="1"/>
  <c r="ED19" i="1"/>
  <c r="ED17" i="1"/>
  <c r="ED12" i="1"/>
  <c r="ED20" i="1"/>
  <c r="EI7" i="1"/>
  <c r="EJ7" i="1"/>
  <c r="EI10" i="1"/>
  <c r="EJ15" i="1"/>
  <c r="EI18" i="1"/>
  <c r="EI21" i="1"/>
  <c r="EI16" i="1"/>
  <c r="EI11" i="1"/>
  <c r="EI19" i="1"/>
  <c r="DZ9" i="4"/>
  <c r="DY7" i="4"/>
  <c r="DY15" i="4"/>
  <c r="DY10" i="4"/>
  <c r="DZ10" i="4"/>
  <c r="DY8" i="4"/>
  <c r="EE9" i="4"/>
  <c r="ED12" i="4"/>
  <c r="ED7" i="4"/>
  <c r="ED15" i="4"/>
  <c r="ED10" i="4"/>
  <c r="ED5" i="4"/>
  <c r="ED13" i="4"/>
  <c r="EI6" i="4"/>
  <c r="EI14" i="4"/>
  <c r="EJ6" i="4"/>
  <c r="EI9" i="4"/>
  <c r="EJ14" i="4"/>
  <c r="EI7" i="4"/>
  <c r="EI15" i="4"/>
  <c r="EI10" i="4"/>
  <c r="EI5" i="4"/>
  <c r="EI13" i="4"/>
  <c r="DY5" i="3"/>
  <c r="DZ10" i="3"/>
  <c r="DY13" i="3"/>
  <c r="DY11" i="3"/>
  <c r="DZ11" i="3"/>
  <c r="DY14" i="3"/>
  <c r="DZ6" i="3"/>
  <c r="DY9" i="3"/>
  <c r="DZ14" i="3"/>
  <c r="DY6" i="3"/>
  <c r="DY7" i="3"/>
  <c r="DY15" i="3"/>
  <c r="ED6" i="3"/>
  <c r="ED14" i="3"/>
  <c r="ED8" i="3"/>
  <c r="ED9" i="3"/>
  <c r="ED17" i="3"/>
  <c r="ED11" i="3"/>
  <c r="ED7" i="3"/>
  <c r="ED15" i="3"/>
  <c r="EI11" i="3"/>
  <c r="EI6" i="3"/>
  <c r="EJ10" i="3"/>
  <c r="EJ6" i="3"/>
  <c r="EI9" i="3"/>
  <c r="EJ14" i="3"/>
  <c r="EI17" i="3"/>
  <c r="EI14" i="3"/>
  <c r="EJ9" i="3"/>
  <c r="EI12" i="3"/>
  <c r="EJ17" i="3"/>
  <c r="EJ11" i="3"/>
  <c r="EI7" i="3"/>
  <c r="EI15" i="3"/>
  <c r="DY15" i="2"/>
  <c r="DZ7" i="2"/>
  <c r="DY10" i="2"/>
  <c r="DZ10" i="2"/>
  <c r="DY8" i="2"/>
  <c r="DY16" i="2"/>
  <c r="DY6" i="2"/>
  <c r="DY14" i="2"/>
  <c r="EE11" i="2"/>
  <c r="EE6" i="2"/>
  <c r="ED9" i="2"/>
  <c r="EE14" i="2"/>
  <c r="EE7" i="2"/>
  <c r="ED10" i="2"/>
  <c r="EE15" i="2"/>
  <c r="ED7" i="2"/>
  <c r="ED15" i="2"/>
  <c r="ED5" i="2"/>
  <c r="EE10" i="2"/>
  <c r="ED13" i="2"/>
  <c r="EJ9" i="2"/>
  <c r="EI12" i="2"/>
  <c r="EI7" i="2"/>
  <c r="EJ12" i="2"/>
  <c r="EI15" i="2"/>
  <c r="EI10" i="2"/>
  <c r="EJ10" i="2"/>
  <c r="EN21" i="1"/>
  <c r="EO19" i="1"/>
  <c r="EN20" i="1"/>
  <c r="EN22" i="1"/>
  <c r="EO7" i="1"/>
  <c r="EO14" i="1"/>
  <c r="EN5" i="1"/>
  <c r="EO9" i="1"/>
  <c r="EO12" i="3"/>
  <c r="EO5" i="3"/>
  <c r="EO14" i="3"/>
  <c r="EN9" i="3"/>
  <c r="EO9" i="3"/>
  <c r="EO6" i="3"/>
  <c r="EN13" i="3"/>
  <c r="EO17" i="3"/>
  <c r="EO14" i="2"/>
  <c r="EN5" i="2"/>
  <c r="EO5" i="2"/>
  <c r="EO16" i="2"/>
  <c r="EO10" i="2"/>
  <c r="EO6" i="2"/>
  <c r="EO7" i="2"/>
  <c r="EN8" i="2"/>
  <c r="EN9" i="2"/>
  <c r="ES11" i="1"/>
  <c r="ET12" i="1"/>
  <c r="ES8" i="1"/>
  <c r="ET13" i="1"/>
  <c r="ET8" i="1"/>
  <c r="ET9" i="1"/>
  <c r="ES14" i="1"/>
  <c r="ET15" i="1"/>
  <c r="ET5" i="1"/>
  <c r="ES7" i="1"/>
  <c r="ET9" i="4"/>
  <c r="ES10" i="4"/>
  <c r="ES5" i="4"/>
  <c r="ES12" i="4"/>
  <c r="ES7" i="4"/>
  <c r="ES13" i="4"/>
  <c r="ES8" i="4"/>
  <c r="ES6" i="3"/>
  <c r="ES8" i="3"/>
  <c r="ET9" i="3"/>
  <c r="ET14" i="3"/>
  <c r="ES11" i="3"/>
  <c r="ET16" i="3"/>
  <c r="ET12" i="2"/>
  <c r="ET13" i="2"/>
  <c r="ET8" i="2"/>
  <c r="ES7" i="2"/>
  <c r="ET9" i="2"/>
  <c r="ES15" i="2"/>
  <c r="ET5" i="2"/>
  <c r="ET11" i="2"/>
  <c r="ET14" i="2"/>
  <c r="ET6" i="2"/>
  <c r="EX20" i="1"/>
  <c r="EY19" i="1"/>
  <c r="EY18" i="1"/>
  <c r="EX18" i="1"/>
  <c r="EX5" i="1"/>
  <c r="EY9" i="1"/>
  <c r="EX16" i="1"/>
  <c r="EY10" i="1"/>
  <c r="EY6" i="1"/>
  <c r="EX13" i="1"/>
  <c r="EY14" i="1"/>
  <c r="EY6" i="4"/>
  <c r="EX14" i="4"/>
  <c r="EY5" i="4"/>
  <c r="EY10" i="4"/>
  <c r="EY15" i="4"/>
  <c r="EX11" i="4"/>
  <c r="EX15" i="4"/>
  <c r="EY11" i="4"/>
  <c r="EY7" i="4"/>
  <c r="EY13" i="4"/>
  <c r="EY8" i="3"/>
  <c r="EY13" i="3"/>
  <c r="EX17" i="3"/>
  <c r="EX5" i="3"/>
  <c r="EX14" i="3"/>
  <c r="EX8" i="3"/>
  <c r="EX9" i="3"/>
  <c r="EO8" i="1"/>
  <c r="EN11" i="1"/>
  <c r="EO16" i="1"/>
  <c r="EN6" i="1"/>
  <c r="EO11" i="1"/>
  <c r="EN14" i="1"/>
  <c r="EN7" i="1"/>
  <c r="EN15" i="1"/>
  <c r="EN10" i="1"/>
  <c r="EN12" i="1"/>
  <c r="ET6" i="1"/>
  <c r="ES9" i="1"/>
  <c r="ET14" i="1"/>
  <c r="ES17" i="1"/>
  <c r="ES10" i="1"/>
  <c r="ES18" i="1"/>
  <c r="ES5" i="1"/>
  <c r="ET10" i="1"/>
  <c r="ES13" i="1"/>
  <c r="ET18" i="1"/>
  <c r="EY8" i="1"/>
  <c r="EX11" i="1"/>
  <c r="EY16" i="1"/>
  <c r="EX6" i="1"/>
  <c r="EY11" i="1"/>
  <c r="EX14" i="1"/>
  <c r="EY7" i="1"/>
  <c r="EX10" i="1"/>
  <c r="EY15" i="1"/>
  <c r="EX12" i="1"/>
  <c r="ES16" i="4"/>
  <c r="ET8" i="4"/>
  <c r="ES11" i="4"/>
  <c r="ES6" i="4"/>
  <c r="ET6" i="4"/>
  <c r="ES9" i="4"/>
  <c r="ET14" i="4"/>
  <c r="ET11" i="4"/>
  <c r="ES14" i="4"/>
  <c r="EX17" i="4"/>
  <c r="EY9" i="4"/>
  <c r="EX12" i="4"/>
  <c r="EX10" i="4"/>
  <c r="EX5" i="4"/>
  <c r="EX13" i="4"/>
  <c r="EX8" i="4"/>
  <c r="EX16" i="4"/>
  <c r="EO8" i="3"/>
  <c r="EN11" i="3"/>
  <c r="EO16" i="3"/>
  <c r="EN6" i="3"/>
  <c r="EO11" i="3"/>
  <c r="EN14" i="3"/>
  <c r="EN7" i="3"/>
  <c r="EN15" i="3"/>
  <c r="EN10" i="3"/>
  <c r="EN18" i="3"/>
  <c r="EN12" i="3"/>
  <c r="ES9" i="3"/>
  <c r="ES17" i="3"/>
  <c r="ES12" i="3"/>
  <c r="ES7" i="3"/>
  <c r="ES15" i="3"/>
  <c r="ET7" i="3"/>
  <c r="ES10" i="3"/>
  <c r="ET15" i="3"/>
  <c r="ES5" i="3"/>
  <c r="ET10" i="3"/>
  <c r="ES13" i="3"/>
  <c r="EX11" i="3"/>
  <c r="EX6" i="3"/>
  <c r="EX7" i="3"/>
  <c r="EY12" i="3"/>
  <c r="EX15" i="3"/>
  <c r="EX10" i="3"/>
  <c r="EX18" i="3"/>
  <c r="EX12" i="3"/>
  <c r="EX14" i="2"/>
  <c r="EY15" i="2"/>
  <c r="EY9" i="2"/>
  <c r="EX6" i="2"/>
  <c r="EX12" i="2"/>
  <c r="EX16" i="2"/>
  <c r="EY6" i="2"/>
  <c r="EY12" i="2"/>
  <c r="EY7" i="2"/>
  <c r="EY14" i="2"/>
  <c r="EN12" i="2"/>
  <c r="EN7" i="2"/>
  <c r="EO12" i="2"/>
  <c r="EN15" i="2"/>
  <c r="EN10" i="2"/>
  <c r="EN13" i="2"/>
  <c r="EN16" i="2"/>
  <c r="EO8" i="2"/>
  <c r="EN11" i="2"/>
  <c r="ES10" i="2"/>
  <c r="ES5" i="2"/>
  <c r="ES13" i="2"/>
  <c r="ES8" i="2"/>
  <c r="ES11" i="2"/>
  <c r="ES6" i="2"/>
  <c r="ES14" i="2"/>
  <c r="ES9" i="2"/>
  <c r="EX5" i="2"/>
  <c r="EY10" i="2"/>
  <c r="EX13" i="2"/>
  <c r="EY13" i="2"/>
  <c r="EY8" i="2"/>
  <c r="EX11" i="2"/>
  <c r="FA18" i="3"/>
  <c r="FA4" i="3"/>
  <c r="FA6" i="3"/>
  <c r="FA7" i="3"/>
  <c r="FA8" i="3"/>
  <c r="FA9" i="3"/>
  <c r="FA10" i="3"/>
  <c r="FA11" i="3"/>
  <c r="FA12" i="3"/>
  <c r="FA13" i="3"/>
  <c r="FA14" i="3"/>
  <c r="FA15" i="3"/>
  <c r="FA16" i="3"/>
  <c r="FA17" i="3"/>
  <c r="FA5" i="3"/>
  <c r="FC16" i="3" l="1"/>
  <c r="FD10" i="3"/>
  <c r="FD9" i="3"/>
  <c r="FC18" i="3"/>
  <c r="FD17" i="3"/>
  <c r="FD15" i="3"/>
  <c r="FC13" i="3"/>
  <c r="FD14" i="3"/>
  <c r="FD12" i="3"/>
  <c r="FC12" i="3"/>
  <c r="FD7" i="3"/>
  <c r="FC7" i="3"/>
  <c r="FC8" i="3"/>
  <c r="FD16" i="3"/>
  <c r="FC15" i="3"/>
  <c r="FD6" i="3"/>
  <c r="FC5" i="3"/>
  <c r="FC10" i="3"/>
  <c r="FD13" i="3"/>
  <c r="FC6" i="3"/>
  <c r="FD11" i="3"/>
  <c r="FC14" i="3"/>
  <c r="FD5" i="3"/>
  <c r="FD8" i="3"/>
  <c r="FC9" i="3"/>
  <c r="FC17" i="3"/>
  <c r="FC11" i="3"/>
  <c r="I16" i="1"/>
  <c r="I17" i="1"/>
  <c r="I18" i="1"/>
  <c r="I19" i="1"/>
  <c r="I20" i="1"/>
  <c r="I21" i="1"/>
  <c r="I22" i="1"/>
  <c r="I23" i="1"/>
  <c r="I24" i="1"/>
  <c r="H16" i="1"/>
  <c r="H17" i="1"/>
  <c r="H18" i="1"/>
  <c r="H19" i="1"/>
  <c r="H20" i="1"/>
  <c r="H21" i="1"/>
  <c r="H22" i="1"/>
  <c r="H23" i="1"/>
  <c r="H24" i="1"/>
  <c r="H25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19" i="3" l="1"/>
  <c r="H19" i="3"/>
  <c r="H20" i="3"/>
  <c r="M17" i="1" l="1"/>
  <c r="M18" i="1"/>
  <c r="M19" i="1"/>
  <c r="M20" i="1"/>
  <c r="M21" i="1"/>
  <c r="M22" i="1"/>
  <c r="M23" i="1"/>
  <c r="M24" i="1"/>
  <c r="L18" i="1"/>
  <c r="L19" i="1"/>
  <c r="L20" i="1"/>
  <c r="L21" i="1"/>
  <c r="L22" i="1"/>
  <c r="L23" i="1"/>
  <c r="L24" i="1"/>
  <c r="L25" i="1"/>
  <c r="Q17" i="1" l="1"/>
  <c r="Q18" i="1"/>
  <c r="Q19" i="1"/>
  <c r="P15" i="1"/>
  <c r="P16" i="1"/>
  <c r="P17" i="1"/>
  <c r="P18" i="1"/>
  <c r="P19" i="1"/>
  <c r="P20" i="1"/>
  <c r="U18" i="1" l="1"/>
  <c r="U19" i="1"/>
  <c r="U20" i="1"/>
  <c r="U21" i="1"/>
  <c r="U22" i="1"/>
  <c r="U23" i="1"/>
  <c r="U24" i="1"/>
  <c r="T19" i="1"/>
  <c r="T20" i="1"/>
  <c r="T21" i="1"/>
  <c r="T22" i="1"/>
  <c r="T23" i="1"/>
  <c r="T24" i="1"/>
  <c r="T25" i="1"/>
  <c r="T18" i="1"/>
  <c r="Y21" i="1" l="1"/>
  <c r="X22" i="1"/>
  <c r="Y19" i="1"/>
  <c r="X21" i="1" l="1"/>
  <c r="X20" i="1"/>
  <c r="X19" i="1"/>
  <c r="Y20" i="1"/>
  <c r="L17" i="1" l="1"/>
  <c r="L16" i="1"/>
  <c r="M16" i="1"/>
  <c r="M14" i="1"/>
  <c r="M13" i="1"/>
  <c r="L13" i="1"/>
  <c r="L11" i="1"/>
  <c r="M10" i="1"/>
  <c r="M9" i="1"/>
  <c r="L9" i="1"/>
  <c r="L8" i="1"/>
  <c r="M8" i="1"/>
  <c r="M6" i="1"/>
  <c r="M5" i="1"/>
  <c r="L5" i="1"/>
  <c r="Q16" i="1"/>
  <c r="Q14" i="1"/>
  <c r="P14" i="1"/>
  <c r="Q13" i="1"/>
  <c r="Q12" i="1"/>
  <c r="Q11" i="1"/>
  <c r="P11" i="1"/>
  <c r="Q10" i="1"/>
  <c r="P9" i="1"/>
  <c r="Q8" i="1"/>
  <c r="Q7" i="1"/>
  <c r="P7" i="1"/>
  <c r="P8" i="1"/>
  <c r="Q6" i="1"/>
  <c r="P6" i="1"/>
  <c r="Q5" i="1"/>
  <c r="T16" i="1"/>
  <c r="U16" i="1"/>
  <c r="U15" i="1"/>
  <c r="T15" i="1"/>
  <c r="T14" i="1"/>
  <c r="U13" i="1"/>
  <c r="U12" i="1"/>
  <c r="U11" i="1"/>
  <c r="T11" i="1"/>
  <c r="U10" i="1"/>
  <c r="T8" i="1"/>
  <c r="U8" i="1"/>
  <c r="U7" i="1"/>
  <c r="T7" i="1"/>
  <c r="T6" i="1"/>
  <c r="U5" i="1"/>
  <c r="Y18" i="1"/>
  <c r="Y17" i="1"/>
  <c r="Y16" i="1"/>
  <c r="X16" i="1"/>
  <c r="Y14" i="1"/>
  <c r="X14" i="1"/>
  <c r="Y13" i="1"/>
  <c r="Y11" i="1"/>
  <c r="X11" i="1"/>
  <c r="Y10" i="1"/>
  <c r="Y9" i="1"/>
  <c r="Y8" i="1"/>
  <c r="X8" i="1"/>
  <c r="Y6" i="1"/>
  <c r="X6" i="1"/>
  <c r="Y5" i="1"/>
  <c r="H19" i="4"/>
  <c r="I18" i="4"/>
  <c r="H18" i="4"/>
  <c r="I17" i="4"/>
  <c r="I16" i="4"/>
  <c r="I15" i="4"/>
  <c r="H15" i="4"/>
  <c r="I13" i="4"/>
  <c r="H13" i="4"/>
  <c r="H12" i="4"/>
  <c r="I12" i="4"/>
  <c r="I10" i="4"/>
  <c r="H10" i="4"/>
  <c r="I9" i="4"/>
  <c r="I8" i="4"/>
  <c r="I7" i="4"/>
  <c r="H7" i="4"/>
  <c r="I5" i="4"/>
  <c r="H5" i="4"/>
  <c r="L19" i="4"/>
  <c r="M18" i="4"/>
  <c r="M17" i="4"/>
  <c r="M16" i="4"/>
  <c r="L15" i="4"/>
  <c r="M15" i="4"/>
  <c r="M14" i="4"/>
  <c r="L14" i="4"/>
  <c r="M13" i="4"/>
  <c r="M12" i="4"/>
  <c r="M11" i="4"/>
  <c r="L11" i="4"/>
  <c r="M10" i="4"/>
  <c r="L9" i="4"/>
  <c r="M8" i="4"/>
  <c r="L7" i="4"/>
  <c r="M7" i="4"/>
  <c r="M6" i="4"/>
  <c r="L6" i="4"/>
  <c r="M5" i="4"/>
  <c r="Q17" i="4"/>
  <c r="P17" i="4"/>
  <c r="P16" i="4"/>
  <c r="P15" i="4"/>
  <c r="Q14" i="4"/>
  <c r="Q13" i="4"/>
  <c r="P13" i="4"/>
  <c r="Q12" i="4"/>
  <c r="Q10" i="4"/>
  <c r="Q9" i="4"/>
  <c r="P9" i="4"/>
  <c r="P8" i="4"/>
  <c r="P7" i="4"/>
  <c r="Q6" i="4"/>
  <c r="Q5" i="4"/>
  <c r="P5" i="4"/>
  <c r="U17" i="4"/>
  <c r="T16" i="4"/>
  <c r="U16" i="4"/>
  <c r="U15" i="4"/>
  <c r="U14" i="4"/>
  <c r="T14" i="4"/>
  <c r="U13" i="4"/>
  <c r="T13" i="4"/>
  <c r="U11" i="4"/>
  <c r="T11" i="4"/>
  <c r="U9" i="4"/>
  <c r="T8" i="4"/>
  <c r="U8" i="4"/>
  <c r="U7" i="4"/>
  <c r="U6" i="4"/>
  <c r="T6" i="4"/>
  <c r="U5" i="4"/>
  <c r="T5" i="4"/>
  <c r="X17" i="4"/>
  <c r="Y16" i="4"/>
  <c r="X16" i="4"/>
  <c r="X15" i="4"/>
  <c r="Y14" i="4"/>
  <c r="Y13" i="4"/>
  <c r="X13" i="4"/>
  <c r="Y12" i="4"/>
  <c r="Y10" i="4"/>
  <c r="Y9" i="4"/>
  <c r="X9" i="4"/>
  <c r="Y8" i="4"/>
  <c r="X8" i="4"/>
  <c r="Y7" i="4"/>
  <c r="Y6" i="4"/>
  <c r="Y5" i="4"/>
  <c r="X5" i="4"/>
  <c r="I18" i="3"/>
  <c r="I17" i="3"/>
  <c r="H16" i="3"/>
  <c r="I16" i="3"/>
  <c r="I15" i="3"/>
  <c r="I14" i="3"/>
  <c r="H14" i="3"/>
  <c r="I13" i="3"/>
  <c r="H13" i="3"/>
  <c r="I11" i="3"/>
  <c r="H11" i="3"/>
  <c r="I10" i="3"/>
  <c r="I9" i="3"/>
  <c r="H8" i="3"/>
  <c r="I8" i="3"/>
  <c r="I7" i="3"/>
  <c r="I6" i="3"/>
  <c r="H6" i="3"/>
  <c r="I5" i="3"/>
  <c r="H5" i="3"/>
  <c r="L19" i="3"/>
  <c r="M18" i="3"/>
  <c r="M17" i="3"/>
  <c r="M16" i="3"/>
  <c r="L16" i="3"/>
  <c r="M15" i="3"/>
  <c r="M14" i="3"/>
  <c r="M13" i="3"/>
  <c r="L13" i="3"/>
  <c r="L11" i="3"/>
  <c r="M10" i="3"/>
  <c r="L9" i="3"/>
  <c r="M8" i="3"/>
  <c r="L8" i="3"/>
  <c r="M7" i="3"/>
  <c r="L6" i="3"/>
  <c r="M5" i="3"/>
  <c r="L5" i="3"/>
  <c r="P19" i="3"/>
  <c r="Q18" i="3"/>
  <c r="Q17" i="3"/>
  <c r="P17" i="3"/>
  <c r="Q16" i="3"/>
  <c r="P16" i="3"/>
  <c r="P15" i="3"/>
  <c r="Q14" i="3"/>
  <c r="Q13" i="3"/>
  <c r="P13" i="3"/>
  <c r="Q12" i="3"/>
  <c r="Q10" i="3"/>
  <c r="Q9" i="3"/>
  <c r="P9" i="3"/>
  <c r="Q8" i="3"/>
  <c r="P8" i="3"/>
  <c r="Q7" i="3"/>
  <c r="Q6" i="3"/>
  <c r="Q5" i="3"/>
  <c r="P5" i="3"/>
  <c r="T19" i="3"/>
  <c r="U18" i="3"/>
  <c r="U17" i="3"/>
  <c r="U16" i="3"/>
  <c r="T15" i="3"/>
  <c r="T16" i="3"/>
  <c r="U14" i="3"/>
  <c r="T14" i="3"/>
  <c r="U13" i="3"/>
  <c r="U11" i="3"/>
  <c r="T11" i="3"/>
  <c r="U10" i="3"/>
  <c r="T9" i="3"/>
  <c r="U8" i="3"/>
  <c r="T7" i="3"/>
  <c r="U7" i="3"/>
  <c r="U6" i="3"/>
  <c r="T6" i="3"/>
  <c r="U5" i="3"/>
  <c r="Y14" i="3"/>
  <c r="X14" i="3"/>
  <c r="Y13" i="3"/>
  <c r="Y11" i="3"/>
  <c r="X11" i="3"/>
  <c r="Y10" i="3"/>
  <c r="Y9" i="3"/>
  <c r="Y8" i="3"/>
  <c r="Y7" i="3"/>
  <c r="Y6" i="3"/>
  <c r="X6" i="3"/>
  <c r="Y5" i="3"/>
  <c r="I15" i="2"/>
  <c r="I14" i="2"/>
  <c r="H14" i="2"/>
  <c r="I13" i="2"/>
  <c r="H13" i="2"/>
  <c r="H12" i="2"/>
  <c r="I11" i="2"/>
  <c r="I10" i="2"/>
  <c r="H10" i="2"/>
  <c r="I9" i="2"/>
  <c r="I7" i="2"/>
  <c r="I6" i="2"/>
  <c r="H6" i="2"/>
  <c r="I5" i="2"/>
  <c r="H5" i="2"/>
  <c r="M15" i="2"/>
  <c r="M14" i="2"/>
  <c r="L14" i="2"/>
  <c r="M13" i="2"/>
  <c r="M12" i="2"/>
  <c r="M11" i="2"/>
  <c r="L11" i="2"/>
  <c r="M10" i="2"/>
  <c r="M9" i="2"/>
  <c r="M8" i="2"/>
  <c r="L7" i="2"/>
  <c r="M6" i="2"/>
  <c r="L6" i="2"/>
  <c r="L5" i="2"/>
  <c r="P18" i="2"/>
  <c r="Q16" i="2"/>
  <c r="P16" i="2"/>
  <c r="Q15" i="2"/>
  <c r="Q14" i="2"/>
  <c r="Q13" i="2"/>
  <c r="P13" i="2"/>
  <c r="Q12" i="2"/>
  <c r="P12" i="2"/>
  <c r="Q10" i="2"/>
  <c r="P10" i="2"/>
  <c r="Q8" i="2"/>
  <c r="P8" i="2"/>
  <c r="Q7" i="2"/>
  <c r="P6" i="2"/>
  <c r="Q5" i="2"/>
  <c r="P5" i="2"/>
  <c r="U16" i="2"/>
  <c r="T16" i="2"/>
  <c r="U15" i="2"/>
  <c r="U14" i="2"/>
  <c r="U13" i="2"/>
  <c r="T13" i="2"/>
  <c r="U12" i="2"/>
  <c r="T11" i="2"/>
  <c r="U10" i="2"/>
  <c r="T10" i="2"/>
  <c r="U8" i="2"/>
  <c r="T8" i="2"/>
  <c r="U7" i="2"/>
  <c r="T6" i="2"/>
  <c r="U5" i="2"/>
  <c r="T5" i="2"/>
  <c r="Y16" i="2"/>
  <c r="X15" i="2"/>
  <c r="Y15" i="2"/>
  <c r="Y14" i="2"/>
  <c r="Y13" i="2"/>
  <c r="Y12" i="2"/>
  <c r="Y11" i="2"/>
  <c r="X11" i="2"/>
  <c r="X10" i="2"/>
  <c r="Y10" i="2"/>
  <c r="Y8" i="2"/>
  <c r="Y7" i="2"/>
  <c r="X7" i="2"/>
  <c r="Y5" i="2"/>
  <c r="L6" i="1" l="1"/>
  <c r="M11" i="1"/>
  <c r="L14" i="1"/>
  <c r="L12" i="1"/>
  <c r="M12" i="1"/>
  <c r="L7" i="1"/>
  <c r="M7" i="1"/>
  <c r="L10" i="1"/>
  <c r="M15" i="1"/>
  <c r="L15" i="1"/>
  <c r="Q9" i="1"/>
  <c r="P12" i="1"/>
  <c r="P10" i="1"/>
  <c r="Q15" i="1"/>
  <c r="P5" i="1"/>
  <c r="P13" i="1"/>
  <c r="U6" i="1"/>
  <c r="T9" i="1"/>
  <c r="U14" i="1"/>
  <c r="T17" i="1"/>
  <c r="U9" i="1"/>
  <c r="T12" i="1"/>
  <c r="U17" i="1"/>
  <c r="T10" i="1"/>
  <c r="T5" i="1"/>
  <c r="T13" i="1"/>
  <c r="X9" i="1"/>
  <c r="X17" i="1"/>
  <c r="X12" i="1"/>
  <c r="Y7" i="1"/>
  <c r="X10" i="1"/>
  <c r="Y15" i="1"/>
  <c r="X18" i="1"/>
  <c r="Y12" i="1"/>
  <c r="X15" i="1"/>
  <c r="X5" i="1"/>
  <c r="X13" i="1"/>
  <c r="X7" i="1"/>
  <c r="H16" i="4"/>
  <c r="H6" i="4"/>
  <c r="I6" i="4"/>
  <c r="H9" i="4"/>
  <c r="I14" i="4"/>
  <c r="H17" i="4"/>
  <c r="H8" i="4"/>
  <c r="H11" i="4"/>
  <c r="I11" i="4"/>
  <c r="H14" i="4"/>
  <c r="L17" i="4"/>
  <c r="M9" i="4"/>
  <c r="L12" i="4"/>
  <c r="L10" i="4"/>
  <c r="L18" i="4"/>
  <c r="L13" i="4"/>
  <c r="L5" i="4"/>
  <c r="L8" i="4"/>
  <c r="L16" i="4"/>
  <c r="Q8" i="4"/>
  <c r="P11" i="4"/>
  <c r="Q16" i="4"/>
  <c r="P6" i="4"/>
  <c r="Q11" i="4"/>
  <c r="P14" i="4"/>
  <c r="Q7" i="4"/>
  <c r="P10" i="4"/>
  <c r="Q15" i="4"/>
  <c r="P18" i="4"/>
  <c r="P12" i="4"/>
  <c r="T9" i="4"/>
  <c r="T17" i="4"/>
  <c r="T7" i="4"/>
  <c r="U12" i="4"/>
  <c r="T15" i="4"/>
  <c r="T10" i="4"/>
  <c r="T18" i="4"/>
  <c r="T12" i="4"/>
  <c r="X11" i="4"/>
  <c r="X6" i="4"/>
  <c r="Y11" i="4"/>
  <c r="X14" i="4"/>
  <c r="X7" i="4"/>
  <c r="X10" i="4"/>
  <c r="Y15" i="4"/>
  <c r="X12" i="4"/>
  <c r="H9" i="3"/>
  <c r="H17" i="3"/>
  <c r="H12" i="3"/>
  <c r="H7" i="3"/>
  <c r="I12" i="3"/>
  <c r="H15" i="3"/>
  <c r="H10" i="3"/>
  <c r="H18" i="3"/>
  <c r="M11" i="3"/>
  <c r="L14" i="3"/>
  <c r="M6" i="3"/>
  <c r="L17" i="3"/>
  <c r="M9" i="3"/>
  <c r="L12" i="3"/>
  <c r="L7" i="3"/>
  <c r="M12" i="3"/>
  <c r="L15" i="3"/>
  <c r="L10" i="3"/>
  <c r="L18" i="3"/>
  <c r="P6" i="3"/>
  <c r="Q11" i="3"/>
  <c r="P14" i="3"/>
  <c r="P7" i="3"/>
  <c r="P10" i="3"/>
  <c r="Q15" i="3"/>
  <c r="P18" i="3"/>
  <c r="P11" i="3"/>
  <c r="P12" i="3"/>
  <c r="T17" i="3"/>
  <c r="U9" i="3"/>
  <c r="T12" i="3"/>
  <c r="U12" i="3"/>
  <c r="T10" i="3"/>
  <c r="U15" i="3"/>
  <c r="T18" i="3"/>
  <c r="T5" i="3"/>
  <c r="T13" i="3"/>
  <c r="T8" i="3"/>
  <c r="X7" i="3"/>
  <c r="Y12" i="3"/>
  <c r="X15" i="3"/>
  <c r="X12" i="3"/>
  <c r="X10" i="3"/>
  <c r="X9" i="3"/>
  <c r="X5" i="3"/>
  <c r="X13" i="3"/>
  <c r="X8" i="3"/>
  <c r="H8" i="2"/>
  <c r="I8" i="2"/>
  <c r="H11" i="2"/>
  <c r="H16" i="2"/>
  <c r="H9" i="2"/>
  <c r="H7" i="2"/>
  <c r="I12" i="2"/>
  <c r="H15" i="2"/>
  <c r="L9" i="2"/>
  <c r="L12" i="2"/>
  <c r="L15" i="2"/>
  <c r="M7" i="2"/>
  <c r="M5" i="2"/>
  <c r="L16" i="2"/>
  <c r="L10" i="2"/>
  <c r="L13" i="2"/>
  <c r="L8" i="2"/>
  <c r="P11" i="2"/>
  <c r="Q11" i="2"/>
  <c r="P14" i="2"/>
  <c r="Q6" i="2"/>
  <c r="P9" i="2"/>
  <c r="P17" i="2"/>
  <c r="Q9" i="2"/>
  <c r="Q17" i="2"/>
  <c r="P7" i="2"/>
  <c r="P15" i="2"/>
  <c r="T14" i="2"/>
  <c r="U6" i="2"/>
  <c r="T9" i="2"/>
  <c r="T17" i="2"/>
  <c r="U11" i="2"/>
  <c r="U9" i="2"/>
  <c r="T12" i="2"/>
  <c r="T7" i="2"/>
  <c r="T15" i="2"/>
  <c r="X17" i="2"/>
  <c r="X5" i="2"/>
  <c r="X6" i="2"/>
  <c r="X14" i="2"/>
  <c r="Y6" i="2"/>
  <c r="X9" i="2"/>
  <c r="Y9" i="2"/>
  <c r="X12" i="2"/>
  <c r="X13" i="2"/>
  <c r="X8" i="2"/>
  <c r="X16" i="2"/>
  <c r="FA16" i="2"/>
  <c r="FA5" i="2"/>
  <c r="FA6" i="2"/>
  <c r="FA7" i="2"/>
  <c r="FA8" i="2"/>
  <c r="FA9" i="2"/>
  <c r="FA10" i="2"/>
  <c r="FA11" i="2"/>
  <c r="FA12" i="2"/>
  <c r="FA13" i="2"/>
  <c r="FA14" i="2"/>
  <c r="FA15" i="2"/>
  <c r="FA4" i="2"/>
  <c r="FD8" i="1"/>
  <c r="FA5" i="1"/>
  <c r="FA6" i="1"/>
  <c r="FA7" i="1"/>
  <c r="FA8" i="1"/>
  <c r="FA9" i="1"/>
  <c r="FA10" i="1"/>
  <c r="FA11" i="1"/>
  <c r="FD11" i="1" s="1"/>
  <c r="FA12" i="1"/>
  <c r="FA13" i="1"/>
  <c r="FA14" i="1"/>
  <c r="FA15" i="1"/>
  <c r="FA16" i="1"/>
  <c r="FA17" i="1"/>
  <c r="FA18" i="1"/>
  <c r="FA19" i="1"/>
  <c r="FA20" i="1"/>
  <c r="FA21" i="1"/>
  <c r="FA22" i="1"/>
  <c r="FA4" i="1"/>
  <c r="FA4" i="4"/>
  <c r="FA5" i="4"/>
  <c r="FA6" i="4"/>
  <c r="FA7" i="4"/>
  <c r="FA8" i="4"/>
  <c r="FA9" i="4"/>
  <c r="FA10" i="4"/>
  <c r="FA11" i="4"/>
  <c r="FA12" i="4"/>
  <c r="FA13" i="4"/>
  <c r="FA14" i="4"/>
  <c r="FA15" i="4"/>
  <c r="FA16" i="4"/>
  <c r="FA17" i="4"/>
  <c r="FA18" i="4"/>
  <c r="FC20" i="1" l="1"/>
  <c r="FD12" i="1"/>
  <c r="FD17" i="1"/>
  <c r="FD16" i="1"/>
  <c r="FC8" i="1"/>
  <c r="FD19" i="1"/>
  <c r="FD18" i="1"/>
  <c r="FD10" i="1"/>
  <c r="FD21" i="1"/>
  <c r="FC13" i="1"/>
  <c r="FD22" i="1"/>
  <c r="FD15" i="1"/>
  <c r="FD6" i="1"/>
  <c r="FC16" i="1"/>
  <c r="FC17" i="1"/>
  <c r="FD9" i="1"/>
  <c r="FC22" i="1"/>
  <c r="FD7" i="1"/>
  <c r="FC21" i="1"/>
  <c r="FD14" i="1"/>
  <c r="FC12" i="1"/>
  <c r="FC19" i="1"/>
  <c r="FC11" i="1"/>
  <c r="FD20" i="1"/>
  <c r="FC14" i="1"/>
  <c r="FC6" i="1"/>
  <c r="FD13" i="1"/>
  <c r="FC18" i="1"/>
  <c r="FC10" i="1"/>
  <c r="FC15" i="1"/>
  <c r="FC7" i="1"/>
  <c r="FC9" i="1"/>
  <c r="FC5" i="4"/>
  <c r="FC18" i="4"/>
  <c r="FC14" i="2"/>
  <c r="FC6" i="2"/>
  <c r="FD15" i="2"/>
  <c r="FD11" i="2"/>
  <c r="FD13" i="2"/>
  <c r="FD14" i="2"/>
  <c r="FC8" i="2"/>
  <c r="FD9" i="2"/>
  <c r="FC15" i="2"/>
  <c r="FC7" i="2"/>
  <c r="FD8" i="2"/>
  <c r="FD7" i="2"/>
  <c r="FD6" i="2"/>
  <c r="FC13" i="2"/>
  <c r="FD10" i="2"/>
  <c r="FC11" i="2"/>
  <c r="FC10" i="2"/>
  <c r="FD12" i="2"/>
  <c r="FC16" i="2"/>
  <c r="FC12" i="2"/>
  <c r="FC9" i="2"/>
  <c r="FD5" i="2"/>
  <c r="FC5" i="2"/>
  <c r="FD5" i="1"/>
  <c r="FC5" i="1"/>
  <c r="FD17" i="4"/>
  <c r="FC14" i="4"/>
  <c r="FC15" i="4"/>
  <c r="FD14" i="4"/>
  <c r="FC12" i="4"/>
  <c r="FD11" i="4"/>
  <c r="FC11" i="4"/>
  <c r="FD12" i="4"/>
  <c r="FC10" i="4"/>
  <c r="FD9" i="4"/>
  <c r="FC7" i="4"/>
  <c r="FD5" i="4"/>
  <c r="FC6" i="4"/>
  <c r="FD6" i="4"/>
  <c r="FC17" i="4"/>
  <c r="FC9" i="4"/>
  <c r="FD8" i="4"/>
  <c r="FC8" i="4"/>
  <c r="FC16" i="4"/>
  <c r="FD10" i="4"/>
  <c r="FC13" i="4"/>
  <c r="FD15" i="4"/>
  <c r="FD7" i="4"/>
  <c r="FD16" i="4"/>
  <c r="FD13" i="4"/>
  <c r="AZ22" i="4"/>
  <c r="BE20" i="4"/>
  <c r="BJ22" i="4"/>
  <c r="BO20" i="4"/>
  <c r="BT21" i="4"/>
  <c r="FU26" i="4"/>
  <c r="FP21" i="4"/>
  <c r="FK20" i="4"/>
  <c r="AZ19" i="3"/>
  <c r="BJ19" i="3"/>
  <c r="BO19" i="3"/>
  <c r="BT20" i="3"/>
  <c r="FF19" i="3"/>
  <c r="FK18" i="3"/>
  <c r="FP19" i="3"/>
  <c r="FU25" i="3"/>
  <c r="AZ18" i="2"/>
  <c r="BE19" i="2"/>
  <c r="BJ20" i="2"/>
  <c r="BO18" i="2"/>
  <c r="BT18" i="2"/>
  <c r="FF16" i="2"/>
  <c r="FK16" i="2"/>
  <c r="FP17" i="2"/>
  <c r="FU19" i="2"/>
  <c r="FF24" i="1"/>
  <c r="FK19" i="1"/>
  <c r="FP20" i="1"/>
  <c r="FU29" i="1"/>
  <c r="AA24" i="1"/>
  <c r="AZ23" i="1"/>
  <c r="BT22" i="1"/>
  <c r="BO19" i="1"/>
  <c r="BE21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4" i="1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4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4" i="4"/>
  <c r="AP5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4" i="4"/>
  <c r="AU5" i="4"/>
  <c r="AU6" i="4"/>
  <c r="AU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4" i="4"/>
  <c r="AZ5" i="4"/>
  <c r="AZ6" i="4"/>
  <c r="AZ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4" i="4"/>
  <c r="BE5" i="4"/>
  <c r="BE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4" i="4"/>
  <c r="BJ5" i="4"/>
  <c r="BJ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4" i="4"/>
  <c r="BO5" i="4"/>
  <c r="BO6" i="4"/>
  <c r="BO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4" i="4"/>
  <c r="BT5" i="4"/>
  <c r="BT6" i="4"/>
  <c r="BT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4" i="4"/>
  <c r="AA5" i="3"/>
  <c r="AA6" i="3"/>
  <c r="AD6" i="3" s="1"/>
  <c r="AA7" i="3"/>
  <c r="AA8" i="3"/>
  <c r="AA9" i="3"/>
  <c r="AA10" i="3"/>
  <c r="AA11" i="3"/>
  <c r="AA12" i="3"/>
  <c r="AA13" i="3"/>
  <c r="AA14" i="3"/>
  <c r="AA15" i="3"/>
  <c r="AA16" i="3"/>
  <c r="AA17" i="3"/>
  <c r="AA18" i="3"/>
  <c r="AA4" i="3"/>
  <c r="AF5" i="3"/>
  <c r="AF6" i="3"/>
  <c r="AF7" i="3"/>
  <c r="AI7" i="3" s="1"/>
  <c r="AF8" i="3"/>
  <c r="AF9" i="3"/>
  <c r="AF10" i="3"/>
  <c r="AF11" i="3"/>
  <c r="AF12" i="3"/>
  <c r="AF13" i="3"/>
  <c r="AF14" i="3"/>
  <c r="AF15" i="3"/>
  <c r="AI15" i="3" s="1"/>
  <c r="AF16" i="3"/>
  <c r="AF17" i="3"/>
  <c r="AF18" i="3"/>
  <c r="AF19" i="3"/>
  <c r="AF4" i="3"/>
  <c r="AK5" i="3"/>
  <c r="AK6" i="3"/>
  <c r="AK7" i="3"/>
  <c r="AN7" i="3" s="1"/>
  <c r="AK8" i="3"/>
  <c r="AK9" i="3"/>
  <c r="AK10" i="3"/>
  <c r="AK11" i="3"/>
  <c r="AK12" i="3"/>
  <c r="AK13" i="3"/>
  <c r="AK14" i="3"/>
  <c r="AK15" i="3"/>
  <c r="AN15" i="3" s="1"/>
  <c r="AK16" i="3"/>
  <c r="AK17" i="3"/>
  <c r="AK18" i="3"/>
  <c r="AK4" i="3"/>
  <c r="AP5" i="3"/>
  <c r="AP6" i="3"/>
  <c r="AP7" i="3"/>
  <c r="AP8" i="3"/>
  <c r="AS8" i="3" s="1"/>
  <c r="AP9" i="3"/>
  <c r="AP10" i="3"/>
  <c r="AP11" i="3"/>
  <c r="AP12" i="3"/>
  <c r="AP13" i="3"/>
  <c r="AP14" i="3"/>
  <c r="AP15" i="3"/>
  <c r="AP16" i="3"/>
  <c r="AR16" i="3" s="1"/>
  <c r="AP17" i="3"/>
  <c r="AP4" i="3"/>
  <c r="AU5" i="3"/>
  <c r="AU6" i="3"/>
  <c r="AU7" i="3"/>
  <c r="AU8" i="3"/>
  <c r="AU9" i="3"/>
  <c r="AU10" i="3"/>
  <c r="AX10" i="3" s="1"/>
  <c r="AU11" i="3"/>
  <c r="AU12" i="3"/>
  <c r="AU13" i="3"/>
  <c r="AU14" i="3"/>
  <c r="AU15" i="3"/>
  <c r="AU16" i="3"/>
  <c r="AU17" i="3"/>
  <c r="AU4" i="3"/>
  <c r="AZ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4" i="3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4" i="2"/>
  <c r="AK19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4" i="2"/>
  <c r="BE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4" i="2"/>
  <c r="BO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4" i="2"/>
  <c r="AC13" i="2"/>
  <c r="BR11" i="2" l="1"/>
  <c r="BM19" i="2"/>
  <c r="BM11" i="2"/>
  <c r="BG18" i="2"/>
  <c r="BG10" i="2"/>
  <c r="BB16" i="2"/>
  <c r="BB8" i="2"/>
  <c r="AX16" i="2"/>
  <c r="AI17" i="3"/>
  <c r="AI9" i="3"/>
  <c r="AC16" i="3"/>
  <c r="BB11" i="3"/>
  <c r="AI10" i="3"/>
  <c r="BQ17" i="1"/>
  <c r="AH15" i="1"/>
  <c r="AI14" i="4"/>
  <c r="AX18" i="4"/>
  <c r="AX10" i="4"/>
  <c r="BV16" i="4"/>
  <c r="BV8" i="4"/>
  <c r="BQ16" i="4"/>
  <c r="BQ8" i="4"/>
  <c r="BL18" i="4"/>
  <c r="BL10" i="4"/>
  <c r="BG18" i="4"/>
  <c r="BG10" i="4"/>
  <c r="AW14" i="4"/>
  <c r="AW6" i="4"/>
  <c r="AR14" i="4"/>
  <c r="AR6" i="4"/>
  <c r="AM15" i="4"/>
  <c r="AM7" i="4"/>
  <c r="AH16" i="4"/>
  <c r="AC16" i="4"/>
  <c r="AC8" i="4"/>
  <c r="AI6" i="4"/>
  <c r="BV13" i="4"/>
  <c r="AX19" i="4"/>
  <c r="AX11" i="4"/>
  <c r="AR19" i="4"/>
  <c r="AR11" i="4"/>
  <c r="AM20" i="4"/>
  <c r="AM12" i="4"/>
  <c r="AH13" i="4"/>
  <c r="AC13" i="4"/>
  <c r="BB15" i="3"/>
  <c r="BB7" i="3"/>
  <c r="AC17" i="3"/>
  <c r="AX13" i="3"/>
  <c r="AS11" i="3"/>
  <c r="AM18" i="3"/>
  <c r="AM10" i="3"/>
  <c r="AC9" i="3"/>
  <c r="AI18" i="3"/>
  <c r="AS10" i="3"/>
  <c r="BB6" i="3"/>
  <c r="BB12" i="3"/>
  <c r="AX14" i="3"/>
  <c r="AW6" i="3"/>
  <c r="AC8" i="3"/>
  <c r="AD13" i="3"/>
  <c r="AW14" i="3"/>
  <c r="AM17" i="3"/>
  <c r="AN8" i="3"/>
  <c r="AI16" i="3"/>
  <c r="AH8" i="3"/>
  <c r="AD14" i="3"/>
  <c r="AD5" i="3"/>
  <c r="AX6" i="3"/>
  <c r="AM14" i="3"/>
  <c r="AN5" i="3"/>
  <c r="BB17" i="3"/>
  <c r="BB9" i="3"/>
  <c r="AW15" i="3"/>
  <c r="AW7" i="3"/>
  <c r="AR13" i="3"/>
  <c r="AS5" i="3"/>
  <c r="AN12" i="3"/>
  <c r="AI12" i="3"/>
  <c r="AD11" i="3"/>
  <c r="AC15" i="3"/>
  <c r="AC7" i="3"/>
  <c r="AC6" i="3"/>
  <c r="AC18" i="3"/>
  <c r="AC10" i="3"/>
  <c r="AN17" i="2"/>
  <c r="AM9" i="2"/>
  <c r="AH18" i="2"/>
  <c r="AH7" i="2"/>
  <c r="AR10" i="2"/>
  <c r="AX8" i="2"/>
  <c r="AS14" i="2"/>
  <c r="AS6" i="2"/>
  <c r="AM13" i="2"/>
  <c r="AN14" i="2"/>
  <c r="AM12" i="2"/>
  <c r="AH14" i="2"/>
  <c r="AH6" i="2"/>
  <c r="AI5" i="2"/>
  <c r="AD5" i="2"/>
  <c r="AN6" i="2"/>
  <c r="AD14" i="2"/>
  <c r="AD6" i="2"/>
  <c r="BR12" i="2"/>
  <c r="AS15" i="2"/>
  <c r="AS7" i="2"/>
  <c r="AH15" i="2"/>
  <c r="BL12" i="2"/>
  <c r="BG11" i="2"/>
  <c r="BB17" i="2"/>
  <c r="BB9" i="2"/>
  <c r="AX17" i="2"/>
  <c r="AX9" i="2"/>
  <c r="AC18" i="2"/>
  <c r="AC10" i="2"/>
  <c r="BR16" i="2"/>
  <c r="BR8" i="2"/>
  <c r="BM16" i="2"/>
  <c r="BM8" i="2"/>
  <c r="BH15" i="2"/>
  <c r="BH7" i="2"/>
  <c r="BC13" i="2"/>
  <c r="AX13" i="2"/>
  <c r="AX5" i="2"/>
  <c r="AR11" i="2"/>
  <c r="AN18" i="2"/>
  <c r="AN10" i="2"/>
  <c r="AH19" i="2"/>
  <c r="AH11" i="2"/>
  <c r="BM14" i="2"/>
  <c r="AD12" i="2"/>
  <c r="BQ10" i="2"/>
  <c r="BB15" i="2"/>
  <c r="BB7" i="2"/>
  <c r="AI13" i="2"/>
  <c r="BR15" i="2"/>
  <c r="BR7" i="2"/>
  <c r="AH10" i="2"/>
  <c r="AN13" i="2"/>
  <c r="AR14" i="2"/>
  <c r="AN5" i="2"/>
  <c r="BQ15" i="2"/>
  <c r="BC12" i="2"/>
  <c r="AC7" i="2"/>
  <c r="BR5" i="2"/>
  <c r="AH16" i="2"/>
  <c r="AN9" i="2"/>
  <c r="AW15" i="2"/>
  <c r="AW7" i="2"/>
  <c r="AS13" i="2"/>
  <c r="AC5" i="2"/>
  <c r="BQ12" i="2"/>
  <c r="AS5" i="2"/>
  <c r="AM19" i="2"/>
  <c r="BL19" i="2"/>
  <c r="AR6" i="2"/>
  <c r="BC9" i="2"/>
  <c r="AI15" i="2"/>
  <c r="BC16" i="2"/>
  <c r="AC19" i="2"/>
  <c r="AC11" i="2"/>
  <c r="BR17" i="2"/>
  <c r="BR9" i="2"/>
  <c r="BM17" i="2"/>
  <c r="BM9" i="2"/>
  <c r="BG17" i="2"/>
  <c r="BH8" i="2"/>
  <c r="BB14" i="2"/>
  <c r="BB6" i="2"/>
  <c r="AW14" i="2"/>
  <c r="AW6" i="2"/>
  <c r="AS12" i="2"/>
  <c r="AM5" i="2"/>
  <c r="AH12" i="2"/>
  <c r="BL11" i="2"/>
  <c r="AM17" i="2"/>
  <c r="BC8" i="2"/>
  <c r="AI14" i="2"/>
  <c r="BC5" i="2"/>
  <c r="AW16" i="2"/>
  <c r="BL20" i="2"/>
  <c r="AI7" i="2"/>
  <c r="BC17" i="2"/>
  <c r="BQ11" i="2"/>
  <c r="AC17" i="2"/>
  <c r="AC9" i="2"/>
  <c r="BM15" i="2"/>
  <c r="BM7" i="2"/>
  <c r="BH14" i="2"/>
  <c r="BH6" i="2"/>
  <c r="BB12" i="2"/>
  <c r="AW13" i="2"/>
  <c r="BG19" i="2"/>
  <c r="AS11" i="2"/>
  <c r="AI6" i="2"/>
  <c r="AC15" i="2"/>
  <c r="AC16" i="2"/>
  <c r="AC8" i="2"/>
  <c r="BQ6" i="2"/>
  <c r="BL14" i="2"/>
  <c r="BL6" i="2"/>
  <c r="BH13" i="2"/>
  <c r="BG5" i="2"/>
  <c r="AW19" i="2"/>
  <c r="AX11" i="2"/>
  <c r="AR17" i="2"/>
  <c r="AS9" i="2"/>
  <c r="AN16" i="2"/>
  <c r="AM8" i="2"/>
  <c r="AH17" i="2"/>
  <c r="AH9" i="2"/>
  <c r="AW8" i="2"/>
  <c r="BB18" i="2"/>
  <c r="BM6" i="2"/>
  <c r="AD13" i="2"/>
  <c r="AD15" i="2"/>
  <c r="AD7" i="2"/>
  <c r="BQ13" i="2"/>
  <c r="BL13" i="2"/>
  <c r="BL5" i="2"/>
  <c r="BG12" i="2"/>
  <c r="BC10" i="2"/>
  <c r="AX18" i="2"/>
  <c r="AX10" i="2"/>
  <c r="AS16" i="2"/>
  <c r="AS8" i="2"/>
  <c r="AN15" i="2"/>
  <c r="AN7" i="2"/>
  <c r="AI16" i="2"/>
  <c r="AI8" i="2"/>
  <c r="AR5" i="2"/>
  <c r="AH8" i="2"/>
  <c r="BH12" i="2"/>
  <c r="AX15" i="2"/>
  <c r="AX7" i="2"/>
  <c r="BG16" i="2"/>
  <c r="AW12" i="2"/>
  <c r="AM16" i="2"/>
  <c r="AC6" i="2"/>
  <c r="BR14" i="2"/>
  <c r="BM13" i="2"/>
  <c r="BH5" i="2"/>
  <c r="BH11" i="2"/>
  <c r="AX14" i="2"/>
  <c r="AX6" i="2"/>
  <c r="AS10" i="2"/>
  <c r="AN8" i="2"/>
  <c r="BG9" i="2"/>
  <c r="BQ18" i="2"/>
  <c r="BL18" i="2"/>
  <c r="BL10" i="2"/>
  <c r="BG8" i="2"/>
  <c r="BB13" i="2"/>
  <c r="AW5" i="2"/>
  <c r="AR9" i="2"/>
  <c r="AC14" i="2"/>
  <c r="BR6" i="2"/>
  <c r="BQ5" i="2"/>
  <c r="BL17" i="2"/>
  <c r="BL9" i="2"/>
  <c r="BG15" i="2"/>
  <c r="BG7" i="2"/>
  <c r="AW11" i="2"/>
  <c r="AR16" i="2"/>
  <c r="AR8" i="2"/>
  <c r="AM15" i="2"/>
  <c r="AM7" i="2"/>
  <c r="BR13" i="2"/>
  <c r="BM5" i="2"/>
  <c r="BM12" i="2"/>
  <c r="BH18" i="2"/>
  <c r="BH10" i="2"/>
  <c r="BC15" i="2"/>
  <c r="BC7" i="2"/>
  <c r="AD11" i="2"/>
  <c r="BQ17" i="2"/>
  <c r="BQ9" i="2"/>
  <c r="BL16" i="2"/>
  <c r="BL8" i="2"/>
  <c r="BG14" i="2"/>
  <c r="BG6" i="2"/>
  <c r="BB11" i="2"/>
  <c r="AW18" i="2"/>
  <c r="AW10" i="2"/>
  <c r="AR15" i="2"/>
  <c r="AR7" i="2"/>
  <c r="AM14" i="2"/>
  <c r="AM6" i="2"/>
  <c r="AH13" i="2"/>
  <c r="AC12" i="2"/>
  <c r="BH17" i="2"/>
  <c r="BH9" i="2"/>
  <c r="BC14" i="2"/>
  <c r="BC6" i="2"/>
  <c r="AX12" i="2"/>
  <c r="AI12" i="2"/>
  <c r="AD18" i="2"/>
  <c r="AD10" i="2"/>
  <c r="BQ16" i="2"/>
  <c r="BQ8" i="2"/>
  <c r="BL15" i="2"/>
  <c r="BL7" i="2"/>
  <c r="BG13" i="2"/>
  <c r="BB5" i="2"/>
  <c r="BB10" i="2"/>
  <c r="AW17" i="2"/>
  <c r="AW9" i="2"/>
  <c r="AH5" i="2"/>
  <c r="BM18" i="2"/>
  <c r="BM10" i="2"/>
  <c r="BH16" i="2"/>
  <c r="AI11" i="2"/>
  <c r="AD17" i="2"/>
  <c r="AD9" i="2"/>
  <c r="BQ7" i="2"/>
  <c r="BR10" i="2"/>
  <c r="AN12" i="2"/>
  <c r="AI18" i="2"/>
  <c r="AI10" i="2"/>
  <c r="AD16" i="2"/>
  <c r="AD8" i="2"/>
  <c r="BQ14" i="2"/>
  <c r="AR12" i="2"/>
  <c r="AM11" i="2"/>
  <c r="BC11" i="2"/>
  <c r="AN11" i="2"/>
  <c r="AI17" i="2"/>
  <c r="AI9" i="2"/>
  <c r="AR13" i="2"/>
  <c r="AM18" i="2"/>
  <c r="AM10" i="2"/>
  <c r="BB16" i="3"/>
  <c r="BB8" i="3"/>
  <c r="AR12" i="3"/>
  <c r="AN11" i="3"/>
  <c r="AH19" i="3"/>
  <c r="AI11" i="3"/>
  <c r="AW13" i="3"/>
  <c r="AS13" i="3"/>
  <c r="AW5" i="3"/>
  <c r="AS12" i="3"/>
  <c r="BC14" i="3"/>
  <c r="BC6" i="3"/>
  <c r="AX12" i="3"/>
  <c r="AR5" i="3"/>
  <c r="BC13" i="3"/>
  <c r="AX11" i="3"/>
  <c r="AR17" i="3"/>
  <c r="AR11" i="3"/>
  <c r="AN10" i="3"/>
  <c r="AC5" i="3"/>
  <c r="AX5" i="3"/>
  <c r="BC11" i="3"/>
  <c r="AW17" i="3"/>
  <c r="AW9" i="3"/>
  <c r="AS15" i="3"/>
  <c r="AS7" i="3"/>
  <c r="AN14" i="3"/>
  <c r="AN6" i="3"/>
  <c r="AI14" i="3"/>
  <c r="AI6" i="3"/>
  <c r="AC14" i="3"/>
  <c r="BC18" i="3"/>
  <c r="AW16" i="3"/>
  <c r="AW8" i="3"/>
  <c r="AS14" i="3"/>
  <c r="AS6" i="3"/>
  <c r="AM5" i="3"/>
  <c r="AI13" i="3"/>
  <c r="AI5" i="3"/>
  <c r="AC12" i="3"/>
  <c r="AC11" i="3"/>
  <c r="AX9" i="3"/>
  <c r="AD10" i="3"/>
  <c r="AM9" i="3"/>
  <c r="AR10" i="3"/>
  <c r="AM16" i="3"/>
  <c r="AM8" i="3"/>
  <c r="AH15" i="3"/>
  <c r="AH7" i="3"/>
  <c r="AC13" i="3"/>
  <c r="BB13" i="3"/>
  <c r="BC12" i="3"/>
  <c r="AX16" i="3"/>
  <c r="AX8" i="3"/>
  <c r="AN17" i="3"/>
  <c r="AN9" i="3"/>
  <c r="AD12" i="3"/>
  <c r="AW12" i="3"/>
  <c r="AR9" i="3"/>
  <c r="AM15" i="3"/>
  <c r="AM7" i="3"/>
  <c r="AH14" i="3"/>
  <c r="AH6" i="3"/>
  <c r="BB5" i="3"/>
  <c r="BC5" i="3"/>
  <c r="AX15" i="3"/>
  <c r="AX7" i="3"/>
  <c r="AN16" i="3"/>
  <c r="BB14" i="3"/>
  <c r="AI8" i="3"/>
  <c r="AH13" i="3"/>
  <c r="AW10" i="3"/>
  <c r="AR15" i="3"/>
  <c r="AR7" i="3"/>
  <c r="AM13" i="3"/>
  <c r="AH5" i="3"/>
  <c r="AH12" i="3"/>
  <c r="BB18" i="3"/>
  <c r="BB10" i="3"/>
  <c r="BC17" i="3"/>
  <c r="BC9" i="3"/>
  <c r="AS9" i="3"/>
  <c r="AD17" i="3"/>
  <c r="AD9" i="3"/>
  <c r="AW11" i="3"/>
  <c r="AR8" i="3"/>
  <c r="AM6" i="3"/>
  <c r="BB19" i="3"/>
  <c r="BC10" i="3"/>
  <c r="AR14" i="3"/>
  <c r="AR6" i="3"/>
  <c r="AM12" i="3"/>
  <c r="AH11" i="3"/>
  <c r="BC16" i="3"/>
  <c r="BC8" i="3"/>
  <c r="AS16" i="3"/>
  <c r="AN13" i="3"/>
  <c r="AD16" i="3"/>
  <c r="AD8" i="3"/>
  <c r="AH16" i="3"/>
  <c r="AM11" i="3"/>
  <c r="AH18" i="3"/>
  <c r="AH10" i="3"/>
  <c r="BC15" i="3"/>
  <c r="BC7" i="3"/>
  <c r="AD15" i="3"/>
  <c r="AD7" i="3"/>
  <c r="AH17" i="3"/>
  <c r="AH9" i="3"/>
  <c r="BM6" i="4"/>
  <c r="AN19" i="4"/>
  <c r="AN11" i="4"/>
  <c r="AI12" i="4"/>
  <c r="AC12" i="4"/>
  <c r="BW19" i="4"/>
  <c r="BW11" i="4"/>
  <c r="BQ19" i="4"/>
  <c r="BQ11" i="4"/>
  <c r="BG13" i="4"/>
  <c r="BB15" i="4"/>
  <c r="BB7" i="4"/>
  <c r="AW17" i="4"/>
  <c r="AW9" i="4"/>
  <c r="AR17" i="4"/>
  <c r="AR9" i="4"/>
  <c r="AN18" i="4"/>
  <c r="AN10" i="4"/>
  <c r="AH19" i="4"/>
  <c r="AH11" i="4"/>
  <c r="AC19" i="4"/>
  <c r="AH8" i="4"/>
  <c r="BV15" i="4"/>
  <c r="BV7" i="4"/>
  <c r="BQ15" i="4"/>
  <c r="BQ7" i="4"/>
  <c r="BB19" i="4"/>
  <c r="BB11" i="4"/>
  <c r="AW21" i="4"/>
  <c r="AW13" i="4"/>
  <c r="AR13" i="4"/>
  <c r="AM14" i="4"/>
  <c r="AM6" i="4"/>
  <c r="AH15" i="4"/>
  <c r="AH7" i="4"/>
  <c r="AC15" i="4"/>
  <c r="BB22" i="4"/>
  <c r="BH8" i="4"/>
  <c r="BC18" i="4"/>
  <c r="BC10" i="4"/>
  <c r="AN13" i="4"/>
  <c r="AN15" i="4"/>
  <c r="BL15" i="4"/>
  <c r="BL7" i="4"/>
  <c r="AI5" i="4"/>
  <c r="AC5" i="4"/>
  <c r="AN7" i="4"/>
  <c r="BH14" i="4"/>
  <c r="BH6" i="4"/>
  <c r="BC16" i="4"/>
  <c r="BC8" i="4"/>
  <c r="AI18" i="4"/>
  <c r="AH10" i="4"/>
  <c r="AD5" i="4"/>
  <c r="BV17" i="4"/>
  <c r="BV9" i="4"/>
  <c r="BL19" i="4"/>
  <c r="BL11" i="4"/>
  <c r="BG19" i="4"/>
  <c r="BG11" i="4"/>
  <c r="BB21" i="4"/>
  <c r="BB13" i="4"/>
  <c r="AW15" i="4"/>
  <c r="AW7" i="4"/>
  <c r="AR15" i="4"/>
  <c r="AR7" i="4"/>
  <c r="AM16" i="4"/>
  <c r="AM8" i="4"/>
  <c r="AH17" i="4"/>
  <c r="AH9" i="4"/>
  <c r="AC17" i="4"/>
  <c r="AD9" i="4"/>
  <c r="BL22" i="4"/>
  <c r="AD12" i="4"/>
  <c r="BB17" i="4"/>
  <c r="BB9" i="4"/>
  <c r="BB5" i="4"/>
  <c r="BB20" i="4"/>
  <c r="BB12" i="4"/>
  <c r="BB18" i="4"/>
  <c r="BG5" i="4"/>
  <c r="BG17" i="4"/>
  <c r="BG9" i="4"/>
  <c r="BG20" i="4"/>
  <c r="BH13" i="4"/>
  <c r="BG16" i="4"/>
  <c r="BG15" i="4"/>
  <c r="BG7" i="4"/>
  <c r="BL17" i="4"/>
  <c r="BL9" i="4"/>
  <c r="BM16" i="4"/>
  <c r="BM8" i="4"/>
  <c r="BM18" i="4"/>
  <c r="BM10" i="4"/>
  <c r="BM14" i="4"/>
  <c r="BL21" i="4"/>
  <c r="BL13" i="4"/>
  <c r="BL5" i="4"/>
  <c r="BR17" i="4"/>
  <c r="BQ9" i="4"/>
  <c r="BQ20" i="4"/>
  <c r="BQ13" i="4"/>
  <c r="BQ5" i="4"/>
  <c r="BV10" i="4"/>
  <c r="BQ18" i="4"/>
  <c r="BQ10" i="4"/>
  <c r="BL20" i="4"/>
  <c r="BL12" i="4"/>
  <c r="BG12" i="4"/>
  <c r="BB14" i="4"/>
  <c r="BB6" i="4"/>
  <c r="AW16" i="4"/>
  <c r="AW8" i="4"/>
  <c r="AR16" i="4"/>
  <c r="AR8" i="4"/>
  <c r="AM17" i="4"/>
  <c r="AM9" i="4"/>
  <c r="AC18" i="4"/>
  <c r="AC10" i="4"/>
  <c r="BG8" i="4"/>
  <c r="AC9" i="4"/>
  <c r="BR18" i="4"/>
  <c r="BR10" i="4"/>
  <c r="BM19" i="4"/>
  <c r="BM11" i="4"/>
  <c r="BC19" i="4"/>
  <c r="BC11" i="4"/>
  <c r="AS17" i="4"/>
  <c r="AS9" i="4"/>
  <c r="AN16" i="4"/>
  <c r="AN8" i="4"/>
  <c r="AI15" i="4"/>
  <c r="AI7" i="4"/>
  <c r="AD13" i="4"/>
  <c r="BB10" i="4"/>
  <c r="BR16" i="4"/>
  <c r="BR8" i="4"/>
  <c r="BM17" i="4"/>
  <c r="BM9" i="4"/>
  <c r="BH12" i="4"/>
  <c r="BH18" i="4"/>
  <c r="BC17" i="4"/>
  <c r="BC9" i="4"/>
  <c r="AX17" i="4"/>
  <c r="AX9" i="4"/>
  <c r="AS15" i="4"/>
  <c r="AS7" i="4"/>
  <c r="AN14" i="4"/>
  <c r="AN6" i="4"/>
  <c r="AI13" i="4"/>
  <c r="AD11" i="4"/>
  <c r="BR9" i="4"/>
  <c r="AW5" i="4"/>
  <c r="AR5" i="4"/>
  <c r="AC7" i="4"/>
  <c r="BQ17" i="4"/>
  <c r="AM18" i="4"/>
  <c r="BR15" i="4"/>
  <c r="BR7" i="4"/>
  <c r="BH11" i="4"/>
  <c r="BH17" i="4"/>
  <c r="AX16" i="4"/>
  <c r="AX8" i="4"/>
  <c r="AS14" i="4"/>
  <c r="AS6" i="4"/>
  <c r="AD18" i="4"/>
  <c r="AD10" i="4"/>
  <c r="AS8" i="4"/>
  <c r="BQ14" i="4"/>
  <c r="BQ6" i="4"/>
  <c r="BL16" i="4"/>
  <c r="BL8" i="4"/>
  <c r="AW20" i="4"/>
  <c r="AW12" i="4"/>
  <c r="AR12" i="4"/>
  <c r="AM13" i="4"/>
  <c r="AM5" i="4"/>
  <c r="AH14" i="4"/>
  <c r="AH6" i="4"/>
  <c r="AC14" i="4"/>
  <c r="AC6" i="4"/>
  <c r="AM10" i="4"/>
  <c r="BR14" i="4"/>
  <c r="BR6" i="4"/>
  <c r="BM15" i="4"/>
  <c r="BM7" i="4"/>
  <c r="BH10" i="4"/>
  <c r="BH16" i="4"/>
  <c r="BC15" i="4"/>
  <c r="BC7" i="4"/>
  <c r="AX15" i="4"/>
  <c r="AX7" i="4"/>
  <c r="AS13" i="4"/>
  <c r="AN5" i="4"/>
  <c r="AN12" i="4"/>
  <c r="AI19" i="4"/>
  <c r="AI11" i="4"/>
  <c r="AD17" i="4"/>
  <c r="AS16" i="4"/>
  <c r="AH5" i="4"/>
  <c r="AH18" i="4"/>
  <c r="BV21" i="4"/>
  <c r="BR13" i="4"/>
  <c r="BM5" i="4"/>
  <c r="BH9" i="4"/>
  <c r="BC5" i="4"/>
  <c r="BC14" i="4"/>
  <c r="BC6" i="4"/>
  <c r="AX14" i="4"/>
  <c r="AX6" i="4"/>
  <c r="AS12" i="4"/>
  <c r="AI10" i="4"/>
  <c r="AD16" i="4"/>
  <c r="AD8" i="4"/>
  <c r="BV20" i="4"/>
  <c r="BV12" i="4"/>
  <c r="BQ12" i="4"/>
  <c r="BL14" i="4"/>
  <c r="BL6" i="4"/>
  <c r="BG14" i="4"/>
  <c r="BG6" i="4"/>
  <c r="BB16" i="4"/>
  <c r="BB8" i="4"/>
  <c r="AW19" i="4"/>
  <c r="AW11" i="4"/>
  <c r="AR18" i="4"/>
  <c r="AR10" i="4"/>
  <c r="AM19" i="4"/>
  <c r="AM11" i="4"/>
  <c r="AH20" i="4"/>
  <c r="AH12" i="4"/>
  <c r="BR5" i="4"/>
  <c r="BR12" i="4"/>
  <c r="BM21" i="4"/>
  <c r="BM13" i="4"/>
  <c r="BH5" i="4"/>
  <c r="BC21" i="4"/>
  <c r="BC13" i="4"/>
  <c r="AX5" i="4"/>
  <c r="AX13" i="4"/>
  <c r="AS5" i="4"/>
  <c r="AS11" i="4"/>
  <c r="AI17" i="4"/>
  <c r="AI9" i="4"/>
  <c r="AD15" i="4"/>
  <c r="AD7" i="4"/>
  <c r="BH19" i="4"/>
  <c r="AC11" i="4"/>
  <c r="BR19" i="4"/>
  <c r="BR11" i="4"/>
  <c r="BM20" i="4"/>
  <c r="BM12" i="4"/>
  <c r="BH15" i="4"/>
  <c r="BH7" i="4"/>
  <c r="BC20" i="4"/>
  <c r="BC12" i="4"/>
  <c r="AX20" i="4"/>
  <c r="AX12" i="4"/>
  <c r="AS18" i="4"/>
  <c r="AS10" i="4"/>
  <c r="AN17" i="4"/>
  <c r="AN9" i="4"/>
  <c r="AI16" i="4"/>
  <c r="AI8" i="4"/>
  <c r="AD14" i="4"/>
  <c r="AD6" i="4"/>
  <c r="BW10" i="4"/>
  <c r="BV18" i="4"/>
  <c r="BW17" i="4"/>
  <c r="BW9" i="4"/>
  <c r="BV14" i="4"/>
  <c r="BV6" i="4"/>
  <c r="BW16" i="4"/>
  <c r="BW8" i="4"/>
  <c r="BW15" i="4"/>
  <c r="BW7" i="4"/>
  <c r="BW14" i="4"/>
  <c r="BW6" i="4"/>
  <c r="BV5" i="4"/>
  <c r="BV19" i="4"/>
  <c r="BV11" i="4"/>
  <c r="BW5" i="4"/>
  <c r="BW13" i="4"/>
  <c r="BW18" i="4"/>
  <c r="BW20" i="4"/>
  <c r="BW12" i="4"/>
  <c r="AD23" i="1"/>
  <c r="AD7" i="1"/>
  <c r="BW14" i="1"/>
  <c r="BW6" i="1"/>
  <c r="BG9" i="1"/>
  <c r="BC20" i="1"/>
  <c r="BC12" i="1"/>
  <c r="AD8" i="1"/>
  <c r="BR5" i="1"/>
  <c r="BW21" i="1"/>
  <c r="BW13" i="1"/>
  <c r="BR12" i="1"/>
  <c r="BL15" i="1"/>
  <c r="BL7" i="1"/>
  <c r="BG16" i="1"/>
  <c r="BG8" i="1"/>
  <c r="BC19" i="1"/>
  <c r="BC11" i="1"/>
  <c r="AS18" i="1"/>
  <c r="AS10" i="1"/>
  <c r="AM22" i="1"/>
  <c r="AM14" i="1"/>
  <c r="AM6" i="1"/>
  <c r="AH18" i="1"/>
  <c r="AH10" i="1"/>
  <c r="AD22" i="1"/>
  <c r="AD14" i="1"/>
  <c r="AD6" i="1"/>
  <c r="BW19" i="1"/>
  <c r="BW11" i="1"/>
  <c r="BR18" i="1"/>
  <c r="BR10" i="1"/>
  <c r="BL21" i="1"/>
  <c r="BL13" i="1"/>
  <c r="BG14" i="1"/>
  <c r="BG6" i="1"/>
  <c r="BC17" i="1"/>
  <c r="BC9" i="1"/>
  <c r="AS16" i="1"/>
  <c r="AS8" i="1"/>
  <c r="AN20" i="1"/>
  <c r="AN12" i="1"/>
  <c r="AI16" i="1"/>
  <c r="AI8" i="1"/>
  <c r="AC20" i="1"/>
  <c r="AC12" i="1"/>
  <c r="BL11" i="1"/>
  <c r="BW7" i="1"/>
  <c r="BR14" i="1"/>
  <c r="BR6" i="1"/>
  <c r="BL17" i="1"/>
  <c r="BL9" i="1"/>
  <c r="BH18" i="1"/>
  <c r="BH10" i="1"/>
  <c r="BC21" i="1"/>
  <c r="BC13" i="1"/>
  <c r="BC5" i="1"/>
  <c r="AW17" i="1"/>
  <c r="AW9" i="1"/>
  <c r="AR20" i="1"/>
  <c r="AM16" i="1"/>
  <c r="AM8" i="1"/>
  <c r="AI20" i="1"/>
  <c r="AI12" i="1"/>
  <c r="AD16" i="1"/>
  <c r="BR13" i="1"/>
  <c r="BL16" i="1"/>
  <c r="BL8" i="1"/>
  <c r="BG17" i="1"/>
  <c r="AW5" i="1"/>
  <c r="AX8" i="1"/>
  <c r="AR19" i="1"/>
  <c r="AR11" i="1"/>
  <c r="AM23" i="1"/>
  <c r="AM15" i="1"/>
  <c r="AM7" i="1"/>
  <c r="AI19" i="1"/>
  <c r="AI11" i="1"/>
  <c r="AD15" i="1"/>
  <c r="AR9" i="1"/>
  <c r="BW15" i="1"/>
  <c r="AR12" i="1"/>
  <c r="BB18" i="1"/>
  <c r="AC19" i="1"/>
  <c r="BW17" i="1"/>
  <c r="BW9" i="1"/>
  <c r="BQ16" i="1"/>
  <c r="BQ8" i="1"/>
  <c r="BM19" i="1"/>
  <c r="BM11" i="1"/>
  <c r="BG20" i="1"/>
  <c r="BG12" i="1"/>
  <c r="BC15" i="1"/>
  <c r="AI6" i="1"/>
  <c r="AD18" i="1"/>
  <c r="AC10" i="1"/>
  <c r="AX16" i="1"/>
  <c r="AW23" i="1"/>
  <c r="AX15" i="1"/>
  <c r="AX7" i="1"/>
  <c r="AW21" i="1"/>
  <c r="AW13" i="1"/>
  <c r="AM21" i="1"/>
  <c r="AM20" i="1"/>
  <c r="AS9" i="1"/>
  <c r="AN21" i="1"/>
  <c r="AN13" i="1"/>
  <c r="AH17" i="1"/>
  <c r="AH9" i="1"/>
  <c r="AC21" i="1"/>
  <c r="AC13" i="1"/>
  <c r="AH8" i="1"/>
  <c r="BW18" i="1"/>
  <c r="BW10" i="1"/>
  <c r="BR17" i="1"/>
  <c r="BR9" i="1"/>
  <c r="BL20" i="1"/>
  <c r="BL12" i="1"/>
  <c r="BG13" i="1"/>
  <c r="BC16" i="1"/>
  <c r="BC8" i="1"/>
  <c r="AW20" i="1"/>
  <c r="AW12" i="1"/>
  <c r="AS15" i="1"/>
  <c r="AH23" i="1"/>
  <c r="AC11" i="1"/>
  <c r="BB19" i="1"/>
  <c r="BV10" i="1"/>
  <c r="BG11" i="1"/>
  <c r="AR6" i="1"/>
  <c r="AH5" i="1"/>
  <c r="BV9" i="1"/>
  <c r="BW5" i="1"/>
  <c r="BG19" i="1"/>
  <c r="BB11" i="1"/>
  <c r="BW20" i="1"/>
  <c r="BW12" i="1"/>
  <c r="BR11" i="1"/>
  <c r="BL22" i="1"/>
  <c r="BL14" i="1"/>
  <c r="BL6" i="1"/>
  <c r="BG15" i="1"/>
  <c r="BG7" i="1"/>
  <c r="BC18" i="1"/>
  <c r="BC10" i="1"/>
  <c r="AX22" i="1"/>
  <c r="AX14" i="1"/>
  <c r="AX6" i="1"/>
  <c r="AS17" i="1"/>
  <c r="AM5" i="1"/>
  <c r="AD5" i="1"/>
  <c r="BB10" i="1"/>
  <c r="AM13" i="1"/>
  <c r="AC18" i="1"/>
  <c r="BQ9" i="1"/>
  <c r="BG21" i="1"/>
  <c r="BB23" i="1"/>
  <c r="AM12" i="1"/>
  <c r="BG5" i="1"/>
  <c r="AS7" i="1"/>
  <c r="AN19" i="1"/>
  <c r="AN11" i="1"/>
  <c r="AI15" i="1"/>
  <c r="AI7" i="1"/>
  <c r="AD19" i="1"/>
  <c r="AD11" i="1"/>
  <c r="AR18" i="1"/>
  <c r="AX5" i="1"/>
  <c r="BC7" i="1"/>
  <c r="AW19" i="1"/>
  <c r="AW11" i="1"/>
  <c r="AS14" i="1"/>
  <c r="AS6" i="1"/>
  <c r="AN18" i="1"/>
  <c r="AN10" i="1"/>
  <c r="AI22" i="1"/>
  <c r="AI14" i="1"/>
  <c r="AD10" i="1"/>
  <c r="BV18" i="1"/>
  <c r="BL19" i="1"/>
  <c r="BQ19" i="1"/>
  <c r="AR17" i="1"/>
  <c r="AC24" i="1"/>
  <c r="BL10" i="1"/>
  <c r="BM5" i="1"/>
  <c r="BW16" i="1"/>
  <c r="BW8" i="1"/>
  <c r="BR15" i="1"/>
  <c r="BR7" i="1"/>
  <c r="BM18" i="1"/>
  <c r="BM10" i="1"/>
  <c r="BH19" i="1"/>
  <c r="BH11" i="1"/>
  <c r="BC22" i="1"/>
  <c r="BC14" i="1"/>
  <c r="BC6" i="1"/>
  <c r="AW18" i="1"/>
  <c r="AW10" i="1"/>
  <c r="AR21" i="1"/>
  <c r="AR13" i="1"/>
  <c r="AN17" i="1"/>
  <c r="AN9" i="1"/>
  <c r="AI21" i="1"/>
  <c r="AI13" i="1"/>
  <c r="AI5" i="1"/>
  <c r="AD17" i="1"/>
  <c r="AD9" i="1"/>
  <c r="BV17" i="1"/>
  <c r="BL18" i="1"/>
  <c r="BV22" i="1"/>
  <c r="AR10" i="1"/>
  <c r="AH16" i="1"/>
  <c r="BG18" i="1"/>
  <c r="AW15" i="1"/>
  <c r="AW7" i="1"/>
  <c r="AH7" i="1"/>
  <c r="BR16" i="1"/>
  <c r="BR8" i="1"/>
  <c r="BM17" i="1"/>
  <c r="BM9" i="1"/>
  <c r="BH17" i="1"/>
  <c r="BH9" i="1"/>
  <c r="AX21" i="1"/>
  <c r="AX13" i="1"/>
  <c r="AS5" i="1"/>
  <c r="AS13" i="1"/>
  <c r="AS21" i="1"/>
  <c r="AN16" i="1"/>
  <c r="AN8" i="1"/>
  <c r="AI18" i="1"/>
  <c r="AI10" i="1"/>
  <c r="AD21" i="1"/>
  <c r="AD13" i="1"/>
  <c r="BG10" i="1"/>
  <c r="BV16" i="1"/>
  <c r="BV8" i="1"/>
  <c r="BQ15" i="1"/>
  <c r="BQ7" i="1"/>
  <c r="BB17" i="1"/>
  <c r="BB9" i="1"/>
  <c r="AW22" i="1"/>
  <c r="AW14" i="1"/>
  <c r="AW6" i="1"/>
  <c r="AR16" i="1"/>
  <c r="AR8" i="1"/>
  <c r="AM19" i="1"/>
  <c r="AM11" i="1"/>
  <c r="AH22" i="1"/>
  <c r="AH14" i="1"/>
  <c r="AH6" i="1"/>
  <c r="AC17" i="1"/>
  <c r="AC9" i="1"/>
  <c r="BM16" i="1"/>
  <c r="BM8" i="1"/>
  <c r="BH16" i="1"/>
  <c r="BH8" i="1"/>
  <c r="AX20" i="1"/>
  <c r="AX12" i="1"/>
  <c r="AS20" i="1"/>
  <c r="AS12" i="1"/>
  <c r="AN5" i="1"/>
  <c r="AN15" i="1"/>
  <c r="AN7" i="1"/>
  <c r="AI17" i="1"/>
  <c r="AI9" i="1"/>
  <c r="AD20" i="1"/>
  <c r="AD12" i="1"/>
  <c r="BV15" i="1"/>
  <c r="BV7" i="1"/>
  <c r="BQ14" i="1"/>
  <c r="BQ6" i="1"/>
  <c r="BB16" i="1"/>
  <c r="BB8" i="1"/>
  <c r="AR5" i="1"/>
  <c r="AR15" i="1"/>
  <c r="AR7" i="1"/>
  <c r="AM18" i="1"/>
  <c r="AM10" i="1"/>
  <c r="AH21" i="1"/>
  <c r="AH13" i="1"/>
  <c r="AC5" i="1"/>
  <c r="AC16" i="1"/>
  <c r="AC8" i="1"/>
  <c r="BM15" i="1"/>
  <c r="BM7" i="1"/>
  <c r="BH15" i="1"/>
  <c r="BH7" i="1"/>
  <c r="AX19" i="1"/>
  <c r="AX11" i="1"/>
  <c r="AS19" i="1"/>
  <c r="AS11" i="1"/>
  <c r="AN22" i="1"/>
  <c r="AN14" i="1"/>
  <c r="AN6" i="1"/>
  <c r="BV14" i="1"/>
  <c r="BV6" i="1"/>
  <c r="BQ13" i="1"/>
  <c r="BL5" i="1"/>
  <c r="BB5" i="1"/>
  <c r="BB15" i="1"/>
  <c r="BB7" i="1"/>
  <c r="AR22" i="1"/>
  <c r="AR14" i="1"/>
  <c r="AM17" i="1"/>
  <c r="AM9" i="1"/>
  <c r="AH20" i="1"/>
  <c r="AH12" i="1"/>
  <c r="AC23" i="1"/>
  <c r="AC15" i="1"/>
  <c r="AC7" i="1"/>
  <c r="BM14" i="1"/>
  <c r="BM6" i="1"/>
  <c r="BH14" i="1"/>
  <c r="BH6" i="1"/>
  <c r="AX18" i="1"/>
  <c r="AX10" i="1"/>
  <c r="AW16" i="1"/>
  <c r="BV5" i="1"/>
  <c r="BV13" i="1"/>
  <c r="BV21" i="1"/>
  <c r="BQ12" i="1"/>
  <c r="BB22" i="1"/>
  <c r="BB14" i="1"/>
  <c r="BB6" i="1"/>
  <c r="AH19" i="1"/>
  <c r="AH11" i="1"/>
  <c r="AC22" i="1"/>
  <c r="AC14" i="1"/>
  <c r="AC6" i="1"/>
  <c r="BM21" i="1"/>
  <c r="BM13" i="1"/>
  <c r="BH5" i="1"/>
  <c r="BH13" i="1"/>
  <c r="AX17" i="1"/>
  <c r="AX9" i="1"/>
  <c r="AW8" i="1"/>
  <c r="BV20" i="1"/>
  <c r="BV12" i="1"/>
  <c r="BQ5" i="1"/>
  <c r="BQ11" i="1"/>
  <c r="BB21" i="1"/>
  <c r="BB13" i="1"/>
  <c r="BM20" i="1"/>
  <c r="BM12" i="1"/>
  <c r="BH20" i="1"/>
  <c r="BH12" i="1"/>
  <c r="BV19" i="1"/>
  <c r="BV11" i="1"/>
  <c r="BQ18" i="1"/>
  <c r="BQ10" i="1"/>
  <c r="BB20" i="1"/>
  <c r="BB12" i="1"/>
  <c r="AW18" i="4"/>
  <c r="AW10" i="4"/>
  <c r="BE5" i="3"/>
  <c r="BE6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4" i="3"/>
  <c r="BJ5" i="3"/>
  <c r="BJ6" i="3"/>
  <c r="BJ7" i="3"/>
  <c r="BJ8" i="3"/>
  <c r="BJ9" i="3"/>
  <c r="BJ10" i="3"/>
  <c r="BJ11" i="3"/>
  <c r="BJ12" i="3"/>
  <c r="BJ13" i="3"/>
  <c r="BJ14" i="3"/>
  <c r="BJ15" i="3"/>
  <c r="BJ16" i="3"/>
  <c r="BJ17" i="3"/>
  <c r="BJ18" i="3"/>
  <c r="BL19" i="3" s="1"/>
  <c r="BJ4" i="3"/>
  <c r="BO5" i="3"/>
  <c r="BO6" i="3"/>
  <c r="BO7" i="3"/>
  <c r="BO8" i="3"/>
  <c r="BO9" i="3"/>
  <c r="BO10" i="3"/>
  <c r="BO11" i="3"/>
  <c r="BO12" i="3"/>
  <c r="BO13" i="3"/>
  <c r="BO14" i="3"/>
  <c r="BO15" i="3"/>
  <c r="BO16" i="3"/>
  <c r="BO17" i="3"/>
  <c r="BO18" i="3"/>
  <c r="BQ19" i="3" s="1"/>
  <c r="BO4" i="3"/>
  <c r="BT5" i="3"/>
  <c r="BT6" i="3"/>
  <c r="BT7" i="3"/>
  <c r="BT8" i="3"/>
  <c r="BT9" i="3"/>
  <c r="BT10" i="3"/>
  <c r="BT11" i="3"/>
  <c r="BT12" i="3"/>
  <c r="BT13" i="3"/>
  <c r="BT14" i="3"/>
  <c r="BT15" i="3"/>
  <c r="BT16" i="3"/>
  <c r="BT17" i="3"/>
  <c r="BT18" i="3"/>
  <c r="BT19" i="3"/>
  <c r="BV20" i="3" s="1"/>
  <c r="BT4" i="3"/>
  <c r="FF5" i="3"/>
  <c r="FF6" i="3"/>
  <c r="FF7" i="3"/>
  <c r="FF8" i="3"/>
  <c r="FF9" i="3"/>
  <c r="FF10" i="3"/>
  <c r="FF11" i="3"/>
  <c r="FF12" i="3"/>
  <c r="FF13" i="3"/>
  <c r="FF14" i="3"/>
  <c r="FF15" i="3"/>
  <c r="FF16" i="3"/>
  <c r="FF17" i="3"/>
  <c r="FF18" i="3"/>
  <c r="FH19" i="3" s="1"/>
  <c r="FF4" i="3"/>
  <c r="FK5" i="3"/>
  <c r="FK6" i="3"/>
  <c r="FK7" i="3"/>
  <c r="FK8" i="3"/>
  <c r="FK9" i="3"/>
  <c r="FK10" i="3"/>
  <c r="FK11" i="3"/>
  <c r="FK12" i="3"/>
  <c r="FK13" i="3"/>
  <c r="FK14" i="3"/>
  <c r="FK15" i="3"/>
  <c r="FK16" i="3"/>
  <c r="FK17" i="3"/>
  <c r="FM18" i="3" s="1"/>
  <c r="FK4" i="3"/>
  <c r="FP5" i="3"/>
  <c r="FP6" i="3"/>
  <c r="FP7" i="3"/>
  <c r="FP8" i="3"/>
  <c r="FP9" i="3"/>
  <c r="FP10" i="3"/>
  <c r="FP11" i="3"/>
  <c r="FP12" i="3"/>
  <c r="FP13" i="3"/>
  <c r="FP14" i="3"/>
  <c r="FP15" i="3"/>
  <c r="FP16" i="3"/>
  <c r="FP17" i="3"/>
  <c r="FP18" i="3"/>
  <c r="FP4" i="3"/>
  <c r="FU5" i="3"/>
  <c r="FU6" i="3"/>
  <c r="FU7" i="3"/>
  <c r="FU8" i="3"/>
  <c r="FU9" i="3"/>
  <c r="FU10" i="3"/>
  <c r="FU11" i="3"/>
  <c r="FU12" i="3"/>
  <c r="FU13" i="3"/>
  <c r="FU14" i="3"/>
  <c r="FU15" i="3"/>
  <c r="FU16" i="3"/>
  <c r="FU17" i="3"/>
  <c r="FU18" i="3"/>
  <c r="FU19" i="3"/>
  <c r="FU20" i="3"/>
  <c r="FU21" i="3"/>
  <c r="FU22" i="3"/>
  <c r="FU23" i="3"/>
  <c r="FU24" i="3"/>
  <c r="FW25" i="3" s="1"/>
  <c r="FU4" i="3"/>
  <c r="FW21" i="3" l="1"/>
  <c r="FW13" i="3"/>
  <c r="FI17" i="3"/>
  <c r="BV17" i="3"/>
  <c r="BV9" i="3"/>
  <c r="BQ8" i="3"/>
  <c r="BL7" i="3"/>
  <c r="FX23" i="3"/>
  <c r="FX15" i="3"/>
  <c r="FX7" i="3"/>
  <c r="FN10" i="3"/>
  <c r="FI9" i="3"/>
  <c r="BR5" i="3"/>
  <c r="BG15" i="3"/>
  <c r="BG7" i="3"/>
  <c r="FW18" i="3"/>
  <c r="FW10" i="3"/>
  <c r="FN15" i="3"/>
  <c r="FN7" i="3"/>
  <c r="FH14" i="3"/>
  <c r="FH6" i="3"/>
  <c r="BV14" i="3"/>
  <c r="BV6" i="3"/>
  <c r="BR13" i="3"/>
  <c r="BL12" i="3"/>
  <c r="BG12" i="3"/>
  <c r="FW23" i="3"/>
  <c r="FM12" i="3"/>
  <c r="FI11" i="3"/>
  <c r="BV11" i="3"/>
  <c r="BR10" i="3"/>
  <c r="BL17" i="3"/>
  <c r="BL9" i="3"/>
  <c r="BG17" i="3"/>
  <c r="BG9" i="3"/>
  <c r="BR17" i="3"/>
  <c r="BL16" i="3"/>
  <c r="FW5" i="3"/>
  <c r="BM5" i="3"/>
  <c r="FW19" i="3"/>
  <c r="FW11" i="3"/>
  <c r="FS18" i="3"/>
  <c r="FS10" i="3"/>
  <c r="FM16" i="3"/>
  <c r="FM8" i="3"/>
  <c r="FH15" i="3"/>
  <c r="FH7" i="3"/>
  <c r="BW15" i="3"/>
  <c r="BW7" i="3"/>
  <c r="BQ14" i="3"/>
  <c r="BQ6" i="3"/>
  <c r="BL13" i="3"/>
  <c r="BG13" i="3"/>
  <c r="BG5" i="3"/>
  <c r="FW17" i="3"/>
  <c r="FW9" i="3"/>
  <c r="FM14" i="3"/>
  <c r="FM6" i="3"/>
  <c r="FI13" i="3"/>
  <c r="FH5" i="3"/>
  <c r="BV13" i="3"/>
  <c r="BW5" i="3"/>
  <c r="BQ12" i="3"/>
  <c r="BM11" i="3"/>
  <c r="BG19" i="3"/>
  <c r="BG11" i="3"/>
  <c r="BW19" i="3"/>
  <c r="FW16" i="3"/>
  <c r="FW8" i="3"/>
  <c r="FM13" i="3"/>
  <c r="FI12" i="3"/>
  <c r="BV12" i="3"/>
  <c r="BQ11" i="3"/>
  <c r="BL10" i="3"/>
  <c r="BH18" i="3"/>
  <c r="BH10" i="3"/>
  <c r="BH17" i="3"/>
  <c r="BH9" i="3"/>
  <c r="FX6" i="3"/>
  <c r="BL5" i="3"/>
  <c r="FX20" i="3"/>
  <c r="FX12" i="3"/>
  <c r="FM9" i="3"/>
  <c r="FI16" i="3"/>
  <c r="FI8" i="3"/>
  <c r="BV16" i="3"/>
  <c r="BV8" i="3"/>
  <c r="BQ15" i="3"/>
  <c r="BQ7" i="3"/>
  <c r="BL14" i="3"/>
  <c r="BL6" i="3"/>
  <c r="BG14" i="3"/>
  <c r="BG6" i="3"/>
  <c r="BQ10" i="3"/>
  <c r="FN9" i="3"/>
  <c r="BH14" i="3"/>
  <c r="BH6" i="3"/>
  <c r="FM7" i="3"/>
  <c r="FI15" i="3"/>
  <c r="FM15" i="3"/>
  <c r="FN5" i="3"/>
  <c r="BV5" i="3"/>
  <c r="BQ5" i="3"/>
  <c r="FW15" i="3"/>
  <c r="BV15" i="3"/>
  <c r="BW14" i="3"/>
  <c r="FX19" i="3"/>
  <c r="FX11" i="3"/>
  <c r="FW12" i="3"/>
  <c r="BV7" i="3"/>
  <c r="FS17" i="3"/>
  <c r="BW11" i="3"/>
  <c r="FI7" i="3"/>
  <c r="FW20" i="3"/>
  <c r="FW22" i="3"/>
  <c r="FW14" i="3"/>
  <c r="FW6" i="3"/>
  <c r="FS13" i="3"/>
  <c r="FR5" i="3"/>
  <c r="FM11" i="3"/>
  <c r="FI10" i="3"/>
  <c r="BV18" i="3"/>
  <c r="BV10" i="3"/>
  <c r="BQ17" i="3"/>
  <c r="BQ9" i="3"/>
  <c r="BM16" i="3"/>
  <c r="BM8" i="3"/>
  <c r="BG16" i="3"/>
  <c r="BG8" i="3"/>
  <c r="FW7" i="3"/>
  <c r="BQ18" i="3"/>
  <c r="FS9" i="3"/>
  <c r="BW6" i="3"/>
  <c r="BQ13" i="3"/>
  <c r="FN17" i="3"/>
  <c r="FM5" i="3"/>
  <c r="FM10" i="3"/>
  <c r="FH13" i="3"/>
  <c r="FH18" i="3"/>
  <c r="BL11" i="3"/>
  <c r="BG18" i="3"/>
  <c r="BG10" i="3"/>
  <c r="FX22" i="3"/>
  <c r="FX14" i="3"/>
  <c r="FS12" i="3"/>
  <c r="BR12" i="3"/>
  <c r="BM18" i="3"/>
  <c r="BM10" i="3"/>
  <c r="FM17" i="3"/>
  <c r="FH12" i="3"/>
  <c r="FH17" i="3"/>
  <c r="BL18" i="3"/>
  <c r="FX21" i="3"/>
  <c r="FX13" i="3"/>
  <c r="FS5" i="3"/>
  <c r="FS11" i="3"/>
  <c r="FN16" i="3"/>
  <c r="FN8" i="3"/>
  <c r="FI14" i="3"/>
  <c r="FI6" i="3"/>
  <c r="BW13" i="3"/>
  <c r="BR11" i="3"/>
  <c r="BM17" i="3"/>
  <c r="BM9" i="3"/>
  <c r="BH16" i="3"/>
  <c r="BH8" i="3"/>
  <c r="FH11" i="3"/>
  <c r="FH16" i="3"/>
  <c r="BW12" i="3"/>
  <c r="BR18" i="3"/>
  <c r="BH15" i="3"/>
  <c r="BH7" i="3"/>
  <c r="FH10" i="3"/>
  <c r="BL8" i="3"/>
  <c r="FN14" i="3"/>
  <c r="BR9" i="3"/>
  <c r="BM7" i="3"/>
  <c r="FH9" i="3"/>
  <c r="BV19" i="3"/>
  <c r="BL15" i="3"/>
  <c r="FX18" i="3"/>
  <c r="FX10" i="3"/>
  <c r="FS16" i="3"/>
  <c r="FS8" i="3"/>
  <c r="FN13" i="3"/>
  <c r="FI5" i="3"/>
  <c r="BW18" i="3"/>
  <c r="BW10" i="3"/>
  <c r="BR16" i="3"/>
  <c r="BR8" i="3"/>
  <c r="BM14" i="3"/>
  <c r="BM6" i="3"/>
  <c r="BH13" i="3"/>
  <c r="BM15" i="3"/>
  <c r="FH8" i="3"/>
  <c r="BQ16" i="3"/>
  <c r="FX5" i="3"/>
  <c r="FX17" i="3"/>
  <c r="FX9" i="3"/>
  <c r="FS15" i="3"/>
  <c r="FS7" i="3"/>
  <c r="FN12" i="3"/>
  <c r="FI18" i="3"/>
  <c r="BW17" i="3"/>
  <c r="BW9" i="3"/>
  <c r="BR15" i="3"/>
  <c r="BR7" i="3"/>
  <c r="BM13" i="3"/>
  <c r="BH5" i="3"/>
  <c r="BH12" i="3"/>
  <c r="FX24" i="3"/>
  <c r="FX16" i="3"/>
  <c r="FX8" i="3"/>
  <c r="FS14" i="3"/>
  <c r="FS6" i="3"/>
  <c r="FN11" i="3"/>
  <c r="BW16" i="3"/>
  <c r="BW8" i="3"/>
  <c r="BR14" i="3"/>
  <c r="BR6" i="3"/>
  <c r="BM12" i="3"/>
  <c r="BH19" i="3"/>
  <c r="BH11" i="3"/>
  <c r="FN6" i="3"/>
  <c r="FW24" i="3"/>
  <c r="FF5" i="2"/>
  <c r="FF6" i="2"/>
  <c r="FF7" i="2"/>
  <c r="FF8" i="2"/>
  <c r="FF9" i="2"/>
  <c r="FF10" i="2"/>
  <c r="FF11" i="2"/>
  <c r="FF12" i="2"/>
  <c r="FF13" i="2"/>
  <c r="FF14" i="2"/>
  <c r="FF15" i="2"/>
  <c r="FF4" i="2"/>
  <c r="FK5" i="2"/>
  <c r="FK6" i="2"/>
  <c r="FN6" i="2" s="1"/>
  <c r="FK7" i="2"/>
  <c r="FK8" i="2"/>
  <c r="FK9" i="2"/>
  <c r="FK10" i="2"/>
  <c r="FK11" i="2"/>
  <c r="FK12" i="2"/>
  <c r="FK13" i="2"/>
  <c r="FK14" i="2"/>
  <c r="FN14" i="2" s="1"/>
  <c r="FK15" i="2"/>
  <c r="FK4" i="2"/>
  <c r="FP5" i="2"/>
  <c r="FP6" i="2"/>
  <c r="FP7" i="2"/>
  <c r="FP8" i="2"/>
  <c r="FP9" i="2"/>
  <c r="FP10" i="2"/>
  <c r="FS10" i="2" s="1"/>
  <c r="FP11" i="2"/>
  <c r="FP12" i="2"/>
  <c r="FP13" i="2"/>
  <c r="FP14" i="2"/>
  <c r="FP15" i="2"/>
  <c r="FP16" i="2"/>
  <c r="FP4" i="2"/>
  <c r="FU5" i="2"/>
  <c r="FU6" i="2"/>
  <c r="FU7" i="2"/>
  <c r="FU8" i="2"/>
  <c r="FU9" i="2"/>
  <c r="FU10" i="2"/>
  <c r="FU11" i="2"/>
  <c r="FU12" i="2"/>
  <c r="FU13" i="2"/>
  <c r="FX13" i="2" s="1"/>
  <c r="FU14" i="2"/>
  <c r="FU15" i="2"/>
  <c r="FU16" i="2"/>
  <c r="FU17" i="2"/>
  <c r="FU18" i="2"/>
  <c r="FU4" i="2"/>
  <c r="FN10" i="2" l="1"/>
  <c r="FI10" i="2"/>
  <c r="FW5" i="2"/>
  <c r="FM13" i="2"/>
  <c r="FX14" i="2"/>
  <c r="FX6" i="2"/>
  <c r="FS11" i="2"/>
  <c r="FI11" i="2"/>
  <c r="FX10" i="2"/>
  <c r="FS15" i="2"/>
  <c r="FS7" i="2"/>
  <c r="FN11" i="2"/>
  <c r="FI7" i="2"/>
  <c r="FI5" i="2"/>
  <c r="FX17" i="2"/>
  <c r="FX9" i="2"/>
  <c r="FS14" i="2"/>
  <c r="FS6" i="2"/>
  <c r="FM10" i="2"/>
  <c r="FI14" i="2"/>
  <c r="FI6" i="2"/>
  <c r="FN7" i="2"/>
  <c r="FS5" i="2"/>
  <c r="FH5" i="2"/>
  <c r="FX5" i="2"/>
  <c r="FX15" i="2"/>
  <c r="FX7" i="2"/>
  <c r="FS12" i="2"/>
  <c r="FN8" i="2"/>
  <c r="FI13" i="2"/>
  <c r="FS16" i="2"/>
  <c r="FR17" i="2"/>
  <c r="FS8" i="2"/>
  <c r="FN12" i="2"/>
  <c r="FR7" i="2"/>
  <c r="FN13" i="2"/>
  <c r="FX16" i="2"/>
  <c r="FX8" i="2"/>
  <c r="FS13" i="2"/>
  <c r="FN9" i="2"/>
  <c r="FX18" i="2"/>
  <c r="FW19" i="2"/>
  <c r="FN15" i="2"/>
  <c r="FM16" i="2"/>
  <c r="FW14" i="2"/>
  <c r="FI15" i="2"/>
  <c r="FH16" i="2"/>
  <c r="FW6" i="2"/>
  <c r="FX12" i="2"/>
  <c r="FS9" i="2"/>
  <c r="FN5" i="2"/>
  <c r="FI9" i="2"/>
  <c r="FR10" i="2"/>
  <c r="FH8" i="2"/>
  <c r="FI8" i="2"/>
  <c r="FW13" i="2"/>
  <c r="FR5" i="2"/>
  <c r="FR9" i="2"/>
  <c r="FM12" i="2"/>
  <c r="FH15" i="2"/>
  <c r="FH7" i="2"/>
  <c r="FW12" i="2"/>
  <c r="FR16" i="2"/>
  <c r="FR8" i="2"/>
  <c r="FM11" i="2"/>
  <c r="FH14" i="2"/>
  <c r="FH6" i="2"/>
  <c r="FW11" i="2"/>
  <c r="FX11" i="2"/>
  <c r="FW18" i="2"/>
  <c r="FW10" i="2"/>
  <c r="FR14" i="2"/>
  <c r="FR6" i="2"/>
  <c r="FM9" i="2"/>
  <c r="FH12" i="2"/>
  <c r="FI12" i="2"/>
  <c r="FH13" i="2"/>
  <c r="FW17" i="2"/>
  <c r="FW9" i="2"/>
  <c r="FR13" i="2"/>
  <c r="FM5" i="2"/>
  <c r="FM8" i="2"/>
  <c r="FH11" i="2"/>
  <c r="FR15" i="2"/>
  <c r="FW16" i="2"/>
  <c r="FW8" i="2"/>
  <c r="FR12" i="2"/>
  <c r="FM15" i="2"/>
  <c r="FM7" i="2"/>
  <c r="FH10" i="2"/>
  <c r="FW15" i="2"/>
  <c r="FW7" i="2"/>
  <c r="FR11" i="2"/>
  <c r="FM14" i="2"/>
  <c r="FM6" i="2"/>
  <c r="FH9" i="2"/>
  <c r="FU6" i="4"/>
  <c r="FU7" i="4"/>
  <c r="FU8" i="4"/>
  <c r="FU9" i="4"/>
  <c r="FU10" i="4"/>
  <c r="FU11" i="4"/>
  <c r="FU12" i="4"/>
  <c r="FU13" i="4"/>
  <c r="FU14" i="4"/>
  <c r="FU15" i="4"/>
  <c r="FU16" i="4"/>
  <c r="FU17" i="4"/>
  <c r="FU18" i="4"/>
  <c r="FU19" i="4"/>
  <c r="FU20" i="4"/>
  <c r="FU21" i="4"/>
  <c r="FU22" i="4"/>
  <c r="FU23" i="4"/>
  <c r="FU24" i="4"/>
  <c r="FU25" i="4"/>
  <c r="FW26" i="4" s="1"/>
  <c r="FU5" i="4"/>
  <c r="FP6" i="4"/>
  <c r="FP7" i="4"/>
  <c r="FP8" i="4"/>
  <c r="FP9" i="4"/>
  <c r="FP10" i="4"/>
  <c r="FP11" i="4"/>
  <c r="FP12" i="4"/>
  <c r="FP13" i="4"/>
  <c r="FP14" i="4"/>
  <c r="FP15" i="4"/>
  <c r="FP16" i="4"/>
  <c r="FP17" i="4"/>
  <c r="FP18" i="4"/>
  <c r="FP19" i="4"/>
  <c r="FP20" i="4"/>
  <c r="FR21" i="4" s="1"/>
  <c r="FP5" i="4"/>
  <c r="FK6" i="4"/>
  <c r="FK7" i="4"/>
  <c r="FK8" i="4"/>
  <c r="FK9" i="4"/>
  <c r="FK10" i="4"/>
  <c r="FK11" i="4"/>
  <c r="FK12" i="4"/>
  <c r="FK13" i="4"/>
  <c r="FK14" i="4"/>
  <c r="FK15" i="4"/>
  <c r="FK16" i="4"/>
  <c r="FK17" i="4"/>
  <c r="FK18" i="4"/>
  <c r="FK19" i="4"/>
  <c r="FM20" i="4" s="1"/>
  <c r="FK5" i="4"/>
  <c r="FF5" i="4"/>
  <c r="FF6" i="4"/>
  <c r="FF7" i="4"/>
  <c r="FF8" i="4"/>
  <c r="FF9" i="4"/>
  <c r="FF10" i="4"/>
  <c r="FF11" i="4"/>
  <c r="FF12" i="4"/>
  <c r="FF13" i="4"/>
  <c r="FF14" i="4"/>
  <c r="FF15" i="4"/>
  <c r="FF16" i="4"/>
  <c r="FF17" i="4"/>
  <c r="FF18" i="4"/>
  <c r="FF19" i="4"/>
  <c r="FF4" i="4"/>
  <c r="FM7" i="4" l="1"/>
  <c r="FR15" i="4"/>
  <c r="FM9" i="4"/>
  <c r="FR17" i="4"/>
  <c r="FR9" i="4"/>
  <c r="FR7" i="4"/>
  <c r="FW22" i="4"/>
  <c r="FW20" i="4"/>
  <c r="FW14" i="4"/>
  <c r="FM18" i="4"/>
  <c r="FM10" i="4"/>
  <c r="FR18" i="4"/>
  <c r="FR10" i="4"/>
  <c r="FW23" i="4"/>
  <c r="FW15" i="4"/>
  <c r="FH18" i="4"/>
  <c r="FH17" i="4"/>
  <c r="FH10" i="4"/>
  <c r="FH9" i="4"/>
  <c r="FH15" i="4"/>
  <c r="FH14" i="4"/>
  <c r="FH6" i="4"/>
  <c r="FM14" i="4"/>
  <c r="FR14" i="4"/>
  <c r="FW19" i="4"/>
  <c r="FW11" i="4"/>
  <c r="FW7" i="4"/>
  <c r="FM17" i="4"/>
  <c r="FH19" i="4"/>
  <c r="FH11" i="4"/>
  <c r="FM11" i="4"/>
  <c r="FR19" i="4"/>
  <c r="FR11" i="4"/>
  <c r="FW24" i="4"/>
  <c r="FW16" i="4"/>
  <c r="FW8" i="4"/>
  <c r="FH8" i="4"/>
  <c r="FM6" i="4"/>
  <c r="FR6" i="4"/>
  <c r="FM19" i="4"/>
  <c r="FM16" i="4"/>
  <c r="FW13" i="4"/>
  <c r="FH13" i="4"/>
  <c r="FH5" i="4"/>
  <c r="FM13" i="4"/>
  <c r="FR13" i="4"/>
  <c r="FW6" i="4"/>
  <c r="FW18" i="4"/>
  <c r="FW10" i="4"/>
  <c r="FH12" i="4"/>
  <c r="FM12" i="4"/>
  <c r="FR12" i="4"/>
  <c r="FW17" i="4"/>
  <c r="FW9" i="4"/>
  <c r="FM8" i="4"/>
  <c r="FR8" i="4"/>
  <c r="FH16" i="4"/>
  <c r="FM15" i="4"/>
  <c r="FW12" i="4"/>
  <c r="FH7" i="4"/>
  <c r="FR16" i="4"/>
  <c r="FW21" i="4"/>
  <c r="FR20" i="4"/>
  <c r="FW25" i="4"/>
  <c r="BT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4" i="2"/>
  <c r="BW12" i="2" l="1"/>
  <c r="BV12" i="2"/>
  <c r="BV17" i="2"/>
  <c r="BW17" i="2"/>
  <c r="BV18" i="2"/>
  <c r="BV16" i="2"/>
  <c r="BW16" i="2"/>
  <c r="BW14" i="2"/>
  <c r="BV14" i="2"/>
  <c r="BW11" i="2"/>
  <c r="BV11" i="2"/>
  <c r="BV10" i="2"/>
  <c r="BW10" i="2"/>
  <c r="BV9" i="2"/>
  <c r="BW9" i="2"/>
  <c r="BV8" i="2"/>
  <c r="BW8" i="2"/>
  <c r="BW15" i="2"/>
  <c r="BV15" i="2"/>
  <c r="BV7" i="2"/>
  <c r="BW7" i="2"/>
  <c r="BW6" i="2"/>
  <c r="BV6" i="2"/>
  <c r="BW13" i="2"/>
  <c r="BV13" i="2"/>
  <c r="BV5" i="2"/>
  <c r="BW5" i="2"/>
  <c r="FF5" i="1"/>
  <c r="FF6" i="1"/>
  <c r="FF7" i="1"/>
  <c r="FF8" i="1"/>
  <c r="FF9" i="1"/>
  <c r="FF10" i="1"/>
  <c r="FF11" i="1"/>
  <c r="FF12" i="1"/>
  <c r="FF13" i="1"/>
  <c r="FF14" i="1"/>
  <c r="FF15" i="1"/>
  <c r="FF16" i="1"/>
  <c r="FF17" i="1"/>
  <c r="FF18" i="1"/>
  <c r="FF19" i="1"/>
  <c r="FF20" i="1"/>
  <c r="FF21" i="1"/>
  <c r="FF22" i="1"/>
  <c r="FF23" i="1"/>
  <c r="FF4" i="1"/>
  <c r="FK5" i="1"/>
  <c r="FK6" i="1"/>
  <c r="FK7" i="1"/>
  <c r="FK8" i="1"/>
  <c r="FK9" i="1"/>
  <c r="FK10" i="1"/>
  <c r="FK11" i="1"/>
  <c r="FK12" i="1"/>
  <c r="FK13" i="1"/>
  <c r="FK14" i="1"/>
  <c r="FK15" i="1"/>
  <c r="FK16" i="1"/>
  <c r="FK17" i="1"/>
  <c r="FK18" i="1"/>
  <c r="FK4" i="1"/>
  <c r="FP5" i="1"/>
  <c r="FP6" i="1"/>
  <c r="FP7" i="1"/>
  <c r="FP8" i="1"/>
  <c r="FP9" i="1"/>
  <c r="FP10" i="1"/>
  <c r="FP11" i="1"/>
  <c r="FP12" i="1"/>
  <c r="FP13" i="1"/>
  <c r="FP14" i="1"/>
  <c r="FP15" i="1"/>
  <c r="FP16" i="1"/>
  <c r="FP17" i="1"/>
  <c r="FP18" i="1"/>
  <c r="FP19" i="1"/>
  <c r="FP4" i="1"/>
  <c r="FU5" i="1"/>
  <c r="FU6" i="1"/>
  <c r="FU7" i="1"/>
  <c r="FU8" i="1"/>
  <c r="FU9" i="1"/>
  <c r="FU10" i="1"/>
  <c r="FU11" i="1"/>
  <c r="FU12" i="1"/>
  <c r="FU13" i="1"/>
  <c r="FU14" i="1"/>
  <c r="FU15" i="1"/>
  <c r="FU16" i="1"/>
  <c r="FU17" i="1"/>
  <c r="FU18" i="1"/>
  <c r="FU19" i="1"/>
  <c r="FU20" i="1"/>
  <c r="FU21" i="1"/>
  <c r="FU22" i="1"/>
  <c r="FU23" i="1"/>
  <c r="FU24" i="1"/>
  <c r="FU25" i="1"/>
  <c r="FU26" i="1"/>
  <c r="FU27" i="1"/>
  <c r="FU28" i="1"/>
  <c r="FU4" i="1"/>
  <c r="FW27" i="1" l="1"/>
  <c r="FW19" i="1"/>
  <c r="FW11" i="1"/>
  <c r="FS19" i="1"/>
  <c r="FR11" i="1"/>
  <c r="FN18" i="1"/>
  <c r="FM10" i="1"/>
  <c r="FH22" i="1"/>
  <c r="FH14" i="1"/>
  <c r="FH6" i="1"/>
  <c r="FW22" i="1"/>
  <c r="FW14" i="1"/>
  <c r="FW6" i="1"/>
  <c r="FR14" i="1"/>
  <c r="FR6" i="1"/>
  <c r="FM13" i="1"/>
  <c r="FH17" i="1"/>
  <c r="FH9" i="1"/>
  <c r="FX28" i="1"/>
  <c r="FW20" i="1"/>
  <c r="FW12" i="1"/>
  <c r="FM11" i="1"/>
  <c r="FH15" i="1"/>
  <c r="FH7" i="1"/>
  <c r="FS8" i="1"/>
  <c r="FR12" i="1"/>
  <c r="FX26" i="1"/>
  <c r="FX18" i="1"/>
  <c r="FX10" i="1"/>
  <c r="FS18" i="1"/>
  <c r="FS10" i="1"/>
  <c r="FS16" i="1"/>
  <c r="FN15" i="1"/>
  <c r="FM5" i="1"/>
  <c r="FW21" i="1"/>
  <c r="FW13" i="1"/>
  <c r="FX5" i="1"/>
  <c r="FR13" i="1"/>
  <c r="FR5" i="1"/>
  <c r="FM12" i="1"/>
  <c r="FH16" i="1"/>
  <c r="FH8" i="1"/>
  <c r="FS11" i="1"/>
  <c r="FI5" i="1"/>
  <c r="FW25" i="1"/>
  <c r="FW17" i="1"/>
  <c r="FW9" i="1"/>
  <c r="FR17" i="1"/>
  <c r="FR9" i="1"/>
  <c r="FM16" i="1"/>
  <c r="FM8" i="1"/>
  <c r="FH20" i="1"/>
  <c r="FH12" i="1"/>
  <c r="FN10" i="1"/>
  <c r="FW24" i="1"/>
  <c r="FW16" i="1"/>
  <c r="FW8" i="1"/>
  <c r="FR16" i="1"/>
  <c r="FR8" i="1"/>
  <c r="FM15" i="1"/>
  <c r="FM7" i="1"/>
  <c r="FH19" i="1"/>
  <c r="FH11" i="1"/>
  <c r="FN7" i="1"/>
  <c r="FX21" i="1"/>
  <c r="FI13" i="1"/>
  <c r="FX20" i="1"/>
  <c r="FX12" i="1"/>
  <c r="FN17" i="1"/>
  <c r="FN9" i="1"/>
  <c r="FI20" i="1"/>
  <c r="FI12" i="1"/>
  <c r="FI18" i="1"/>
  <c r="FX13" i="1"/>
  <c r="FS5" i="1"/>
  <c r="FI21" i="1"/>
  <c r="FW23" i="1"/>
  <c r="FW15" i="1"/>
  <c r="FW7" i="1"/>
  <c r="FR15" i="1"/>
  <c r="FR7" i="1"/>
  <c r="FM14" i="1"/>
  <c r="FM6" i="1"/>
  <c r="FH18" i="1"/>
  <c r="FH10" i="1"/>
  <c r="FX27" i="1"/>
  <c r="FX19" i="1"/>
  <c r="FX11" i="1"/>
  <c r="FS17" i="1"/>
  <c r="FS9" i="1"/>
  <c r="FN16" i="1"/>
  <c r="FN8" i="1"/>
  <c r="FI19" i="1"/>
  <c r="FI11" i="1"/>
  <c r="FX17" i="1"/>
  <c r="FS7" i="1"/>
  <c r="FI17" i="1"/>
  <c r="FH24" i="1"/>
  <c r="FH23" i="1"/>
  <c r="FX24" i="1"/>
  <c r="FX16" i="1"/>
  <c r="FX8" i="1"/>
  <c r="FS14" i="1"/>
  <c r="FS6" i="1"/>
  <c r="FN13" i="1"/>
  <c r="FI16" i="1"/>
  <c r="FI8" i="1"/>
  <c r="FI10" i="1"/>
  <c r="FW5" i="1"/>
  <c r="FX25" i="1"/>
  <c r="FS15" i="1"/>
  <c r="FN6" i="1"/>
  <c r="FW29" i="1"/>
  <c r="FW28" i="1"/>
  <c r="FM19" i="1"/>
  <c r="FM18" i="1"/>
  <c r="FX23" i="1"/>
  <c r="FX15" i="1"/>
  <c r="FX7" i="1"/>
  <c r="FS13" i="1"/>
  <c r="FN12" i="1"/>
  <c r="FI23" i="1"/>
  <c r="FI15" i="1"/>
  <c r="FI7" i="1"/>
  <c r="FX9" i="1"/>
  <c r="FN14" i="1"/>
  <c r="FI9" i="1"/>
  <c r="FR20" i="1"/>
  <c r="FR19" i="1"/>
  <c r="FW26" i="1"/>
  <c r="FW18" i="1"/>
  <c r="FW10" i="1"/>
  <c r="FR18" i="1"/>
  <c r="FR10" i="1"/>
  <c r="FM17" i="1"/>
  <c r="FM9" i="1"/>
  <c r="FH21" i="1"/>
  <c r="FH13" i="1"/>
  <c r="FH5" i="1"/>
  <c r="FX22" i="1"/>
  <c r="FX14" i="1"/>
  <c r="FX6" i="1"/>
  <c r="FS12" i="1"/>
  <c r="FN5" i="1"/>
  <c r="FN11" i="1"/>
  <c r="FI22" i="1"/>
  <c r="FI14" i="1"/>
  <c r="FI6" i="1"/>
  <c r="FX7" i="4"/>
  <c r="FX9" i="4"/>
  <c r="FX11" i="4"/>
  <c r="FX12" i="4"/>
  <c r="FX13" i="4"/>
  <c r="FX15" i="4"/>
  <c r="FX17" i="4"/>
  <c r="FX20" i="4"/>
  <c r="FX21" i="4"/>
  <c r="FX23" i="4"/>
  <c r="FX25" i="4"/>
  <c r="FU4" i="4"/>
  <c r="FW5" i="4" s="1"/>
  <c r="FS6" i="4"/>
  <c r="FS8" i="4"/>
  <c r="FS14" i="4"/>
  <c r="FS16" i="4"/>
  <c r="FP4" i="4"/>
  <c r="FR5" i="4" s="1"/>
  <c r="FN7" i="4"/>
  <c r="FN9" i="4"/>
  <c r="FN15" i="4"/>
  <c r="FN17" i="4"/>
  <c r="FK4" i="4"/>
  <c r="FM5" i="4" s="1"/>
  <c r="FI9" i="4"/>
  <c r="FI17" i="4"/>
  <c r="FS5" i="4" l="1"/>
  <c r="FX5" i="4"/>
  <c r="FX18" i="4"/>
  <c r="FS15" i="4"/>
  <c r="FS7" i="4"/>
  <c r="FX22" i="4"/>
  <c r="FX14" i="4"/>
  <c r="FX6" i="4"/>
  <c r="FX19" i="4"/>
  <c r="FI12" i="4"/>
  <c r="FN12" i="4"/>
  <c r="FI11" i="4"/>
  <c r="FN19" i="4"/>
  <c r="FN11" i="4"/>
  <c r="FS20" i="4"/>
  <c r="FS12" i="4"/>
  <c r="FS19" i="4"/>
  <c r="FS11" i="4"/>
  <c r="FX10" i="4"/>
  <c r="FN16" i="4"/>
  <c r="FN8" i="4"/>
  <c r="FS17" i="4"/>
  <c r="FS9" i="4"/>
  <c r="FX24" i="4"/>
  <c r="FX16" i="4"/>
  <c r="FX8" i="4"/>
  <c r="FS13" i="4"/>
  <c r="FN14" i="4"/>
  <c r="FN6" i="4"/>
  <c r="FN13" i="4"/>
  <c r="FN5" i="4"/>
  <c r="FS18" i="4"/>
  <c r="FS10" i="4"/>
  <c r="FN18" i="4"/>
  <c r="FN10" i="4"/>
  <c r="FI16" i="4"/>
  <c r="FI8" i="4"/>
  <c r="FI14" i="4"/>
  <c r="FI6" i="4"/>
  <c r="FI18" i="4"/>
  <c r="FI10" i="4"/>
  <c r="FI13" i="4"/>
  <c r="FI7" i="4"/>
  <c r="FI15" i="4"/>
  <c r="FI5" i="4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<sst xmlns="http://schemas.openxmlformats.org/spreadsheetml/2006/main" count="737" uniqueCount="11">
  <si>
    <t>$/mm</t>
  </si>
  <si>
    <t>mm</t>
  </si>
  <si>
    <t>Diff-h</t>
  </si>
  <si>
    <t>Acc. $</t>
  </si>
  <si>
    <t>unit</t>
  </si>
  <si>
    <t>2007*</t>
  </si>
  <si>
    <t>2013*</t>
  </si>
  <si>
    <t xml:space="preserve"> </t>
  </si>
  <si>
    <t>1987*</t>
  </si>
  <si>
    <t>1988*</t>
  </si>
  <si>
    <t>1992*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</si>
</sst>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" xfId="0" applyBorder="1"/>
    <xf numFmtId="165" fontId="0" fillId="0" borderId="9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15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9.xml"/><Relationship Id="rId1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4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4.xml"/><Relationship Id="rId15" Type="http://schemas.openxmlformats.org/officeDocument/2006/relationships/theme" Target="theme/theme1.xml"/><Relationship Id="rId10" Type="http://schemas.openxmlformats.org/officeDocument/2006/relationships/chartsheet" Target="chartsheets/sheet7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chartsheet" Target="chartsheets/sheet1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Reactivity Curve (TR)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TR!$B$2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TR!$D$4:$D$21</c:f>
              <c:numCache>
                <c:formatCode>General</c:formatCode>
                <c:ptCount val="18"/>
                <c:pt idx="0">
                  <c:v>0</c:v>
                </c:pt>
                <c:pt idx="1">
                  <c:v>12.5</c:v>
                </c:pt>
                <c:pt idx="2">
                  <c:v>45</c:v>
                </c:pt>
                <c:pt idx="3">
                  <c:v>72.5</c:v>
                </c:pt>
                <c:pt idx="4">
                  <c:v>90</c:v>
                </c:pt>
                <c:pt idx="5">
                  <c:v>107.5</c:v>
                </c:pt>
                <c:pt idx="6">
                  <c:v>122.5</c:v>
                </c:pt>
                <c:pt idx="7">
                  <c:v>138.5</c:v>
                </c:pt>
                <c:pt idx="8">
                  <c:v>156</c:v>
                </c:pt>
                <c:pt idx="9">
                  <c:v>172.5</c:v>
                </c:pt>
                <c:pt idx="10">
                  <c:v>188</c:v>
                </c:pt>
                <c:pt idx="11">
                  <c:v>203</c:v>
                </c:pt>
                <c:pt idx="12">
                  <c:v>217.5</c:v>
                </c:pt>
                <c:pt idx="13">
                  <c:v>235</c:v>
                </c:pt>
                <c:pt idx="14">
                  <c:v>257.5</c:v>
                </c:pt>
                <c:pt idx="15">
                  <c:v>290</c:v>
                </c:pt>
                <c:pt idx="16">
                  <c:v>354.5</c:v>
                </c:pt>
                <c:pt idx="17">
                  <c:v>399</c:v>
                </c:pt>
              </c:numCache>
            </c:numRef>
          </c:xVal>
          <c:yVal>
            <c:numRef>
              <c:f>TR!$E$4:$E$21</c:f>
              <c:numCache>
                <c:formatCode>General</c:formatCode>
                <c:ptCount val="18"/>
                <c:pt idx="0">
                  <c:v>0</c:v>
                </c:pt>
                <c:pt idx="1">
                  <c:v>7.8507626852002028E-3</c:v>
                </c:pt>
                <c:pt idx="2">
                  <c:v>6.3871762283857023E-3</c:v>
                </c:pt>
                <c:pt idx="3">
                  <c:v>1.0609107518388471E-2</c:v>
                </c:pt>
                <c:pt idx="4">
                  <c:v>1.1103484591532448E-2</c:v>
                </c:pt>
                <c:pt idx="5">
                  <c:v>1.0637632711041102E-2</c:v>
                </c:pt>
                <c:pt idx="6">
                  <c:v>1.266276090939329E-2</c:v>
                </c:pt>
                <c:pt idx="7">
                  <c:v>1.182489600102348E-2</c:v>
                </c:pt>
                <c:pt idx="8">
                  <c:v>1.0617916134775618E-2</c:v>
                </c:pt>
                <c:pt idx="9">
                  <c:v>1.2285980807770666E-2</c:v>
                </c:pt>
                <c:pt idx="10">
                  <c:v>1.1470851566871743E-2</c:v>
                </c:pt>
                <c:pt idx="11">
                  <c:v>1.1472233022200346E-2</c:v>
                </c:pt>
                <c:pt idx="12">
                  <c:v>1.0649348861192311E-2</c:v>
                </c:pt>
                <c:pt idx="13">
                  <c:v>8.6628712887124558E-3</c:v>
                </c:pt>
                <c:pt idx="14">
                  <c:v>7.2615270891596643E-3</c:v>
                </c:pt>
                <c:pt idx="15">
                  <c:v>5.1029862327107798E-3</c:v>
                </c:pt>
                <c:pt idx="16">
                  <c:v>1.3067415730337079E-3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04-41FB-929E-9CB0B366DE0C}"/>
            </c:ext>
          </c:extLst>
        </c:ser>
        <c:ser>
          <c:idx val="16"/>
          <c:order val="1"/>
          <c:tx>
            <c:strRef>
              <c:f>TR!$F$2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TR!$H$4:$H$16</c:f>
              <c:numCache>
                <c:formatCode>0.0</c:formatCode>
                <c:ptCount val="13"/>
                <c:pt idx="0">
                  <c:v>0</c:v>
                </c:pt>
                <c:pt idx="1">
                  <c:v>7.5</c:v>
                </c:pt>
                <c:pt idx="2">
                  <c:v>22.5</c:v>
                </c:pt>
                <c:pt idx="3">
                  <c:v>37.5</c:v>
                </c:pt>
                <c:pt idx="4">
                  <c:v>52.5</c:v>
                </c:pt>
                <c:pt idx="5">
                  <c:v>67.5</c:v>
                </c:pt>
                <c:pt idx="6">
                  <c:v>82.5</c:v>
                </c:pt>
                <c:pt idx="7">
                  <c:v>100</c:v>
                </c:pt>
                <c:pt idx="8">
                  <c:v>120</c:v>
                </c:pt>
                <c:pt idx="9">
                  <c:v>142.5</c:v>
                </c:pt>
                <c:pt idx="10">
                  <c:v>172.5</c:v>
                </c:pt>
                <c:pt idx="11">
                  <c:v>295</c:v>
                </c:pt>
                <c:pt idx="12">
                  <c:v>400</c:v>
                </c:pt>
              </c:numCache>
            </c:numRef>
          </c:xVal>
          <c:yVal>
            <c:numRef>
              <c:f>TR!$I$4:$I$16</c:f>
              <c:numCache>
                <c:formatCode>0.0000</c:formatCode>
                <c:ptCount val="13"/>
                <c:pt idx="0">
                  <c:v>0</c:v>
                </c:pt>
                <c:pt idx="1">
                  <c:v>1.2533333333333334E-2</c:v>
                </c:pt>
                <c:pt idx="2">
                  <c:v>1.3086666666666665E-2</c:v>
                </c:pt>
                <c:pt idx="3">
                  <c:v>1.2833333333333334E-2</c:v>
                </c:pt>
                <c:pt idx="4">
                  <c:v>1.3760000000000001E-2</c:v>
                </c:pt>
                <c:pt idx="5">
                  <c:v>1.256E-2</c:v>
                </c:pt>
                <c:pt idx="6">
                  <c:v>1.2613333333333336E-2</c:v>
                </c:pt>
                <c:pt idx="7">
                  <c:v>1.1114999999999996E-2</c:v>
                </c:pt>
                <c:pt idx="8">
                  <c:v>1.0804999999999999E-2</c:v>
                </c:pt>
                <c:pt idx="9">
                  <c:v>9.1959999999999993E-3</c:v>
                </c:pt>
                <c:pt idx="10">
                  <c:v>6.9371428571428544E-3</c:v>
                </c:pt>
                <c:pt idx="11">
                  <c:v>1.2185714285714287E-3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97-46B9-9F15-14F41878E4C3}"/>
            </c:ext>
          </c:extLst>
        </c:ser>
        <c:ser>
          <c:idx val="17"/>
          <c:order val="2"/>
          <c:tx>
            <c:strRef>
              <c:f>TR!$J$2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TR!$L$4:$L$16</c:f>
              <c:numCache>
                <c:formatCode>0.0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27.5</c:v>
                </c:pt>
                <c:pt idx="3">
                  <c:v>42.5</c:v>
                </c:pt>
                <c:pt idx="4">
                  <c:v>57.5</c:v>
                </c:pt>
                <c:pt idx="5">
                  <c:v>72.5</c:v>
                </c:pt>
                <c:pt idx="6">
                  <c:v>87.5</c:v>
                </c:pt>
                <c:pt idx="7">
                  <c:v>102.5</c:v>
                </c:pt>
                <c:pt idx="8">
                  <c:v>120</c:v>
                </c:pt>
                <c:pt idx="9">
                  <c:v>140.5</c:v>
                </c:pt>
                <c:pt idx="10">
                  <c:v>167.5</c:v>
                </c:pt>
                <c:pt idx="11">
                  <c:v>300</c:v>
                </c:pt>
                <c:pt idx="12">
                  <c:v>416</c:v>
                </c:pt>
              </c:numCache>
            </c:numRef>
          </c:xVal>
          <c:yVal>
            <c:numRef>
              <c:f>TR!$M$4:$M$16</c:f>
              <c:numCache>
                <c:formatCode>0.0000</c:formatCode>
                <c:ptCount val="13"/>
                <c:pt idx="0">
                  <c:v>0</c:v>
                </c:pt>
                <c:pt idx="1">
                  <c:v>1.26E-2</c:v>
                </c:pt>
                <c:pt idx="2">
                  <c:v>1.3446666666666666E-2</c:v>
                </c:pt>
                <c:pt idx="3">
                  <c:v>1.2973333333333333E-2</c:v>
                </c:pt>
                <c:pt idx="4">
                  <c:v>1.3626666666666669E-2</c:v>
                </c:pt>
                <c:pt idx="5">
                  <c:v>1.2986666666666672E-2</c:v>
                </c:pt>
                <c:pt idx="6">
                  <c:v>1.3479999999999995E-2</c:v>
                </c:pt>
                <c:pt idx="7">
                  <c:v>1.1140000000000002E-2</c:v>
                </c:pt>
                <c:pt idx="8">
                  <c:v>9.4099999999999965E-3</c:v>
                </c:pt>
                <c:pt idx="9">
                  <c:v>8.9333333333333331E-3</c:v>
                </c:pt>
                <c:pt idx="10">
                  <c:v>6.4727272727272663E-3</c:v>
                </c:pt>
                <c:pt idx="11">
                  <c:v>1.2267241379310353E-3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97-46B9-9F15-14F41878E4C3}"/>
            </c:ext>
          </c:extLst>
        </c:ser>
        <c:ser>
          <c:idx val="18"/>
          <c:order val="3"/>
          <c:tx>
            <c:strRef>
              <c:f>TR!$N$2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TR!$P$4:$P$18</c:f>
              <c:numCache>
                <c:formatCode>0.0</c:formatCode>
                <c:ptCount val="15"/>
                <c:pt idx="0">
                  <c:v>0</c:v>
                </c:pt>
                <c:pt idx="1">
                  <c:v>35</c:v>
                </c:pt>
                <c:pt idx="2">
                  <c:v>85</c:v>
                </c:pt>
                <c:pt idx="3">
                  <c:v>109.5</c:v>
                </c:pt>
                <c:pt idx="4">
                  <c:v>129</c:v>
                </c:pt>
                <c:pt idx="5">
                  <c:v>149</c:v>
                </c:pt>
                <c:pt idx="6">
                  <c:v>167.5</c:v>
                </c:pt>
                <c:pt idx="7">
                  <c:v>184</c:v>
                </c:pt>
                <c:pt idx="8">
                  <c:v>202</c:v>
                </c:pt>
                <c:pt idx="9">
                  <c:v>222</c:v>
                </c:pt>
                <c:pt idx="10">
                  <c:v>244.5</c:v>
                </c:pt>
                <c:pt idx="11">
                  <c:v>269.5</c:v>
                </c:pt>
                <c:pt idx="12">
                  <c:v>298</c:v>
                </c:pt>
                <c:pt idx="13">
                  <c:v>365</c:v>
                </c:pt>
                <c:pt idx="14">
                  <c:v>416</c:v>
                </c:pt>
              </c:numCache>
            </c:numRef>
          </c:xVal>
          <c:yVal>
            <c:numRef>
              <c:f>TR!$Q$4:$Q$18</c:f>
              <c:numCache>
                <c:formatCode>0.0000</c:formatCode>
                <c:ptCount val="15"/>
                <c:pt idx="0">
                  <c:v>0</c:v>
                </c:pt>
                <c:pt idx="1">
                  <c:v>3.8300000000000001E-3</c:v>
                </c:pt>
                <c:pt idx="2">
                  <c:v>6.8033333333333331E-3</c:v>
                </c:pt>
                <c:pt idx="3">
                  <c:v>9.3789473684210509E-3</c:v>
                </c:pt>
                <c:pt idx="4">
                  <c:v>8.7499999999999974E-3</c:v>
                </c:pt>
                <c:pt idx="5">
                  <c:v>1.0275000000000001E-2</c:v>
                </c:pt>
                <c:pt idx="6">
                  <c:v>1.1558823529411759E-2</c:v>
                </c:pt>
                <c:pt idx="7">
                  <c:v>1.04625E-2</c:v>
                </c:pt>
                <c:pt idx="8">
                  <c:v>1.1124999999999996E-2</c:v>
                </c:pt>
                <c:pt idx="9">
                  <c:v>1.0294999999999999E-2</c:v>
                </c:pt>
                <c:pt idx="10">
                  <c:v>8.8800000000000077E-3</c:v>
                </c:pt>
                <c:pt idx="11">
                  <c:v>7.0160000000000092E-3</c:v>
                </c:pt>
                <c:pt idx="12">
                  <c:v>5.634374999999997E-3</c:v>
                </c:pt>
                <c:pt idx="13">
                  <c:v>1.5999999999999979E-3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97-46B9-9F15-14F41878E4C3}"/>
            </c:ext>
          </c:extLst>
        </c:ser>
        <c:ser>
          <c:idx val="19"/>
          <c:order val="4"/>
          <c:tx>
            <c:strRef>
              <c:f>TR!$R$2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TR!$T$4:$T$17</c:f>
              <c:numCache>
                <c:formatCode>0.0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28.5</c:v>
                </c:pt>
                <c:pt idx="3">
                  <c:v>47</c:v>
                </c:pt>
                <c:pt idx="4">
                  <c:v>65.5</c:v>
                </c:pt>
                <c:pt idx="5">
                  <c:v>82.5</c:v>
                </c:pt>
                <c:pt idx="6">
                  <c:v>99.5</c:v>
                </c:pt>
                <c:pt idx="7">
                  <c:v>117</c:v>
                </c:pt>
                <c:pt idx="8">
                  <c:v>137</c:v>
                </c:pt>
                <c:pt idx="9">
                  <c:v>160.5</c:v>
                </c:pt>
                <c:pt idx="10">
                  <c:v>186.5</c:v>
                </c:pt>
                <c:pt idx="11">
                  <c:v>215</c:v>
                </c:pt>
                <c:pt idx="12">
                  <c:v>323</c:v>
                </c:pt>
                <c:pt idx="13">
                  <c:v>416</c:v>
                </c:pt>
              </c:numCache>
            </c:numRef>
          </c:xVal>
          <c:yVal>
            <c:numRef>
              <c:f>TR!$U$4:$U$17</c:f>
              <c:numCache>
                <c:formatCode>0.0000</c:formatCode>
                <c:ptCount val="14"/>
                <c:pt idx="0">
                  <c:v>0</c:v>
                </c:pt>
                <c:pt idx="1">
                  <c:v>1.0825E-2</c:v>
                </c:pt>
                <c:pt idx="2">
                  <c:v>1.4517647058823529E-2</c:v>
                </c:pt>
                <c:pt idx="3">
                  <c:v>1.1744999999999997E-2</c:v>
                </c:pt>
                <c:pt idx="4">
                  <c:v>1.2999999999999998E-2</c:v>
                </c:pt>
                <c:pt idx="5">
                  <c:v>1.4494117647058827E-2</c:v>
                </c:pt>
                <c:pt idx="6">
                  <c:v>1.2252941176470585E-2</c:v>
                </c:pt>
                <c:pt idx="7">
                  <c:v>9.9166666666666726E-3</c:v>
                </c:pt>
                <c:pt idx="8">
                  <c:v>8.4681818181818139E-3</c:v>
                </c:pt>
                <c:pt idx="9">
                  <c:v>8.3239999999999981E-3</c:v>
                </c:pt>
                <c:pt idx="10">
                  <c:v>7.1851851851851911E-3</c:v>
                </c:pt>
                <c:pt idx="11">
                  <c:v>4.4366666666666738E-3</c:v>
                </c:pt>
                <c:pt idx="12">
                  <c:v>6.9677419354838678E-4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497-46B9-9F15-14F41878E4C3}"/>
            </c:ext>
          </c:extLst>
        </c:ser>
        <c:ser>
          <c:idx val="20"/>
          <c:order val="5"/>
          <c:tx>
            <c:strRef>
              <c:f>TR!$V$2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TR!$X$4:$X$17</c:f>
              <c:numCache>
                <c:formatCode>0.0</c:formatCode>
                <c:ptCount val="14"/>
                <c:pt idx="0">
                  <c:v>0</c:v>
                </c:pt>
                <c:pt idx="1">
                  <c:v>33.5</c:v>
                </c:pt>
                <c:pt idx="2">
                  <c:v>82.5</c:v>
                </c:pt>
                <c:pt idx="3">
                  <c:v>108.5</c:v>
                </c:pt>
                <c:pt idx="4">
                  <c:v>129.5</c:v>
                </c:pt>
                <c:pt idx="5">
                  <c:v>150.5</c:v>
                </c:pt>
                <c:pt idx="6">
                  <c:v>174</c:v>
                </c:pt>
                <c:pt idx="7">
                  <c:v>197.5</c:v>
                </c:pt>
                <c:pt idx="8">
                  <c:v>221</c:v>
                </c:pt>
                <c:pt idx="9">
                  <c:v>247</c:v>
                </c:pt>
                <c:pt idx="10">
                  <c:v>281</c:v>
                </c:pt>
                <c:pt idx="11">
                  <c:v>327.5</c:v>
                </c:pt>
                <c:pt idx="12">
                  <c:v>384</c:v>
                </c:pt>
                <c:pt idx="13">
                  <c:v>415</c:v>
                </c:pt>
              </c:numCache>
            </c:numRef>
          </c:xVal>
          <c:yVal>
            <c:numRef>
              <c:f>TR!$Y$4:$Y$17</c:f>
              <c:numCache>
                <c:formatCode>0.0000</c:formatCode>
                <c:ptCount val="14"/>
                <c:pt idx="0">
                  <c:v>0</c:v>
                </c:pt>
                <c:pt idx="1">
                  <c:v>3.514925373134328E-3</c:v>
                </c:pt>
                <c:pt idx="2">
                  <c:v>8.8129032258064538E-3</c:v>
                </c:pt>
                <c:pt idx="3">
                  <c:v>1.1166666666666663E-2</c:v>
                </c:pt>
                <c:pt idx="4">
                  <c:v>1.0314285714285715E-2</c:v>
                </c:pt>
                <c:pt idx="5">
                  <c:v>1.2528571428571434E-2</c:v>
                </c:pt>
                <c:pt idx="6">
                  <c:v>1.0273076923076919E-2</c:v>
                </c:pt>
                <c:pt idx="7">
                  <c:v>9.7476190476190518E-3</c:v>
                </c:pt>
                <c:pt idx="8">
                  <c:v>6.3192307692307654E-3</c:v>
                </c:pt>
                <c:pt idx="9">
                  <c:v>9.9307692307692309E-3</c:v>
                </c:pt>
                <c:pt idx="10">
                  <c:v>3.6071428571428565E-3</c:v>
                </c:pt>
                <c:pt idx="11">
                  <c:v>4.8098039215686249E-3</c:v>
                </c:pt>
                <c:pt idx="12">
                  <c:v>2.7967741935483871E-3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497-46B9-9F15-14F41878E4C3}"/>
            </c:ext>
          </c:extLst>
        </c:ser>
        <c:ser>
          <c:idx val="14"/>
          <c:order val="6"/>
          <c:tx>
            <c:strRef>
              <c:f>TR!$Z$2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TR!$AC$4:$AC$19</c:f>
              <c:numCache>
                <c:formatCode>0.0</c:formatCode>
                <c:ptCount val="16"/>
                <c:pt idx="0">
                  <c:v>0</c:v>
                </c:pt>
                <c:pt idx="1">
                  <c:v>33.556105610561055</c:v>
                </c:pt>
                <c:pt idx="2">
                  <c:v>80.123762376237622</c:v>
                </c:pt>
                <c:pt idx="3">
                  <c:v>105.005500550055</c:v>
                </c:pt>
                <c:pt idx="4">
                  <c:v>127.60451045104509</c:v>
                </c:pt>
                <c:pt idx="5">
                  <c:v>149.74697469746974</c:v>
                </c:pt>
                <c:pt idx="6">
                  <c:v>170.51980198019803</c:v>
                </c:pt>
                <c:pt idx="7">
                  <c:v>187.86853685368538</c:v>
                </c:pt>
                <c:pt idx="8">
                  <c:v>204.53245324532452</c:v>
                </c:pt>
                <c:pt idx="9">
                  <c:v>224.39218921892189</c:v>
                </c:pt>
                <c:pt idx="10">
                  <c:v>246.30638063806379</c:v>
                </c:pt>
                <c:pt idx="11">
                  <c:v>267.99229922992299</c:v>
                </c:pt>
                <c:pt idx="12">
                  <c:v>294.01540154015402</c:v>
                </c:pt>
                <c:pt idx="13">
                  <c:v>323.91914191419141</c:v>
                </c:pt>
                <c:pt idx="14">
                  <c:v>376.87843784378435</c:v>
                </c:pt>
                <c:pt idx="15">
                  <c:v>415</c:v>
                </c:pt>
              </c:numCache>
            </c:numRef>
          </c:xVal>
          <c:yVal>
            <c:numRef>
              <c:f>TR!$AD$4:$AD$19</c:f>
              <c:numCache>
                <c:formatCode>0.0000</c:formatCode>
                <c:ptCount val="16"/>
                <c:pt idx="0">
                  <c:v>0</c:v>
                </c:pt>
                <c:pt idx="1">
                  <c:v>3.616679124661913E-3</c:v>
                </c:pt>
                <c:pt idx="2">
                  <c:v>7.0465849080532652E-3</c:v>
                </c:pt>
                <c:pt idx="3">
                  <c:v>9.5449914272474484E-3</c:v>
                </c:pt>
                <c:pt idx="4">
                  <c:v>1.0823181748269683E-2</c:v>
                </c:pt>
                <c:pt idx="5">
                  <c:v>1.0688087710843367E-2</c:v>
                </c:pt>
                <c:pt idx="6">
                  <c:v>1.2466896267998821E-2</c:v>
                </c:pt>
                <c:pt idx="7">
                  <c:v>1.151806781411361E-2</c:v>
                </c:pt>
                <c:pt idx="8">
                  <c:v>1.2348162650602408E-2</c:v>
                </c:pt>
                <c:pt idx="9">
                  <c:v>1.0850037373985743E-2</c:v>
                </c:pt>
                <c:pt idx="10">
                  <c:v>9.7214765444757819E-3</c:v>
                </c:pt>
                <c:pt idx="11">
                  <c:v>8.9421506024096407E-3</c:v>
                </c:pt>
                <c:pt idx="12">
                  <c:v>7.3788077765607907E-3</c:v>
                </c:pt>
                <c:pt idx="13">
                  <c:v>6.1793129193697862E-3</c:v>
                </c:pt>
                <c:pt idx="14">
                  <c:v>1.4205215352427688E-3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69C-4BB6-872B-CC8151D457C3}"/>
            </c:ext>
          </c:extLst>
        </c:ser>
        <c:ser>
          <c:idx val="13"/>
          <c:order val="7"/>
          <c:tx>
            <c:strRef>
              <c:f>TR!$AE$2</c:f>
              <c:strCache>
                <c:ptCount val="1"/>
                <c:pt idx="0">
                  <c:v>2012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TR!$AH$4:$AH$19</c:f>
              <c:numCache>
                <c:formatCode>0.0</c:formatCode>
                <c:ptCount val="16"/>
                <c:pt idx="0">
                  <c:v>0</c:v>
                </c:pt>
                <c:pt idx="1">
                  <c:v>28.8257993384785</c:v>
                </c:pt>
                <c:pt idx="2">
                  <c:v>72.750826901874305</c:v>
                </c:pt>
                <c:pt idx="3">
                  <c:v>99.288864388092605</c:v>
                </c:pt>
                <c:pt idx="4">
                  <c:v>122.62403528114665</c:v>
                </c:pt>
                <c:pt idx="5">
                  <c:v>146.18798235942671</c:v>
                </c:pt>
                <c:pt idx="6">
                  <c:v>168.60804851157664</c:v>
                </c:pt>
                <c:pt idx="7">
                  <c:v>189.19790518191843</c:v>
                </c:pt>
                <c:pt idx="8">
                  <c:v>207.72877618522602</c:v>
                </c:pt>
                <c:pt idx="9">
                  <c:v>226.25964718853362</c:v>
                </c:pt>
                <c:pt idx="10">
                  <c:v>248.9084895259096</c:v>
                </c:pt>
                <c:pt idx="11">
                  <c:v>272.92998897464167</c:v>
                </c:pt>
                <c:pt idx="12">
                  <c:v>295.35005512679163</c:v>
                </c:pt>
                <c:pt idx="13">
                  <c:v>320.2866593164278</c:v>
                </c:pt>
                <c:pt idx="14">
                  <c:v>374.5066152149945</c:v>
                </c:pt>
                <c:pt idx="15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TR!$AI$4:$AI$19</c:f>
              <c:numCache>
                <c:formatCode>0.0000</c:formatCode>
                <c:ptCount val="16"/>
                <c:pt idx="0">
                  <c:v>0</c:v>
                </c:pt>
                <c:pt idx="1">
                  <c:v>3.5523733027347489E-3</c:v>
                </c:pt>
                <c:pt idx="2">
                  <c:v>7.0963891931361822E-3</c:v>
                </c:pt>
                <c:pt idx="3">
                  <c:v>8.851445783132527E-3</c:v>
                </c:pt>
                <c:pt idx="4">
                  <c:v>9.5239202965708945E-3</c:v>
                </c:pt>
                <c:pt idx="5">
                  <c:v>9.3721190644932614E-3</c:v>
                </c:pt>
                <c:pt idx="6">
                  <c:v>1.1648474750064088E-2</c:v>
                </c:pt>
                <c:pt idx="7">
                  <c:v>8.7980778929672137E-3</c:v>
                </c:pt>
                <c:pt idx="8">
                  <c:v>1.2365567533291089E-2</c:v>
                </c:pt>
                <c:pt idx="9">
                  <c:v>1.115134771644718E-2</c:v>
                </c:pt>
                <c:pt idx="10">
                  <c:v>9.6241910499139417E-3</c:v>
                </c:pt>
                <c:pt idx="11">
                  <c:v>8.1221883452176069E-3</c:v>
                </c:pt>
                <c:pt idx="12">
                  <c:v>6.8777673961150643E-3</c:v>
                </c:pt>
                <c:pt idx="13">
                  <c:v>5.1178112449799138E-3</c:v>
                </c:pt>
                <c:pt idx="14">
                  <c:v>1.7299121911374302E-3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8-569C-4BB6-872B-CC8151D457C3}"/>
            </c:ext>
          </c:extLst>
        </c:ser>
        <c:ser>
          <c:idx val="12"/>
          <c:order val="8"/>
          <c:tx>
            <c:strRef>
              <c:f>TR!$AJ$2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TR!$AM$4:$AM$19</c:f>
              <c:numCache>
                <c:formatCode>0.0</c:formatCode>
                <c:ptCount val="16"/>
                <c:pt idx="0">
                  <c:v>0</c:v>
                </c:pt>
                <c:pt idx="1">
                  <c:v>28.274725274725274</c:v>
                </c:pt>
                <c:pt idx="2">
                  <c:v>72.967032967032964</c:v>
                </c:pt>
                <c:pt idx="3">
                  <c:v>102.15384615384616</c:v>
                </c:pt>
                <c:pt idx="4">
                  <c:v>125.86813186813187</c:v>
                </c:pt>
                <c:pt idx="5">
                  <c:v>147.75824175824175</c:v>
                </c:pt>
                <c:pt idx="6">
                  <c:v>167.59615384615384</c:v>
                </c:pt>
                <c:pt idx="7">
                  <c:v>185.6098901098901</c:v>
                </c:pt>
                <c:pt idx="8">
                  <c:v>204.30769230769229</c:v>
                </c:pt>
                <c:pt idx="9">
                  <c:v>222.54945054945054</c:v>
                </c:pt>
                <c:pt idx="10">
                  <c:v>240.79120879120879</c:v>
                </c:pt>
                <c:pt idx="11">
                  <c:v>261.76923076923077</c:v>
                </c:pt>
                <c:pt idx="12">
                  <c:v>285.93956043956041</c:v>
                </c:pt>
                <c:pt idx="13">
                  <c:v>315.81043956043959</c:v>
                </c:pt>
                <c:pt idx="14">
                  <c:v>373.95604395604397</c:v>
                </c:pt>
                <c:pt idx="15">
                  <c:v>415</c:v>
                </c:pt>
              </c:numCache>
            </c:numRef>
          </c:xVal>
          <c:yVal>
            <c:numRef>
              <c:f>TR!$AN$4:$AN$19</c:f>
              <c:numCache>
                <c:formatCode>0.0000</c:formatCode>
                <c:ptCount val="16"/>
                <c:pt idx="0">
                  <c:v>0</c:v>
                </c:pt>
                <c:pt idx="1">
                  <c:v>3.4597860474154681E-3</c:v>
                </c:pt>
                <c:pt idx="2">
                  <c:v>7.2978670236501543E-3</c:v>
                </c:pt>
                <c:pt idx="3">
                  <c:v>9.79803212851405E-3</c:v>
                </c:pt>
                <c:pt idx="4">
                  <c:v>1.1342920571173592E-2</c:v>
                </c:pt>
                <c:pt idx="5">
                  <c:v>1.0626716867469879E-2</c:v>
                </c:pt>
                <c:pt idx="6">
                  <c:v>1.2090852298081215E-2</c:v>
                </c:pt>
                <c:pt idx="7">
                  <c:v>1.0193218206157963E-2</c:v>
                </c:pt>
                <c:pt idx="8">
                  <c:v>1.2660236501561823E-2</c:v>
                </c:pt>
                <c:pt idx="9">
                  <c:v>9.8470809554005272E-3</c:v>
                </c:pt>
                <c:pt idx="10">
                  <c:v>1.0242909415439552E-2</c:v>
                </c:pt>
                <c:pt idx="11">
                  <c:v>7.7311261044176504E-3</c:v>
                </c:pt>
                <c:pt idx="12">
                  <c:v>7.1228078982597271E-3</c:v>
                </c:pt>
                <c:pt idx="13">
                  <c:v>5.6577067380633519E-3</c:v>
                </c:pt>
                <c:pt idx="14">
                  <c:v>2.0668085676037481E-3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69C-4BB6-872B-CC8151D457C3}"/>
            </c:ext>
          </c:extLst>
        </c:ser>
        <c:ser>
          <c:idx val="11"/>
          <c:order val="9"/>
          <c:tx>
            <c:strRef>
              <c:f>TR!$AO$2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TR!$AR$4:$AR$17</c:f>
              <c:numCache>
                <c:formatCode>0.0</c:formatCode>
                <c:ptCount val="14"/>
                <c:pt idx="0">
                  <c:v>0</c:v>
                </c:pt>
                <c:pt idx="1">
                  <c:v>31.79988974641676</c:v>
                </c:pt>
                <c:pt idx="2">
                  <c:v>79.614112458654915</c:v>
                </c:pt>
                <c:pt idx="3">
                  <c:v>109.58379272326351</c:v>
                </c:pt>
                <c:pt idx="4">
                  <c:v>136.35060639470782</c:v>
                </c:pt>
                <c:pt idx="5">
                  <c:v>159.91455347298788</c:v>
                </c:pt>
                <c:pt idx="6">
                  <c:v>182.10584343991178</c:v>
                </c:pt>
                <c:pt idx="7">
                  <c:v>204.75468577728776</c:v>
                </c:pt>
                <c:pt idx="8">
                  <c:v>228.08985667034179</c:v>
                </c:pt>
                <c:pt idx="9">
                  <c:v>251.65380374862184</c:v>
                </c:pt>
                <c:pt idx="10">
                  <c:v>277.04796030871</c:v>
                </c:pt>
                <c:pt idx="11">
                  <c:v>308.16152149944872</c:v>
                </c:pt>
                <c:pt idx="12">
                  <c:v>370.15986769570009</c:v>
                </c:pt>
                <c:pt idx="13">
                  <c:v>415</c:v>
                </c:pt>
              </c:numCache>
            </c:numRef>
          </c:xVal>
          <c:yVal>
            <c:numRef>
              <c:f>TR!$AS$4:$AS$17</c:f>
              <c:numCache>
                <c:formatCode>0.0000</c:formatCode>
                <c:ptCount val="14"/>
                <c:pt idx="0">
                  <c:v>0</c:v>
                </c:pt>
                <c:pt idx="1">
                  <c:v>3.4664742827424807E-3</c:v>
                </c:pt>
                <c:pt idx="2">
                  <c:v>7.2345691979345955E-3</c:v>
                </c:pt>
                <c:pt idx="3">
                  <c:v>8.4261751056685773E-3</c:v>
                </c:pt>
                <c:pt idx="4">
                  <c:v>1.011986030550774E-2</c:v>
                </c:pt>
                <c:pt idx="5">
                  <c:v>1.2024225249935917E-2</c:v>
                </c:pt>
                <c:pt idx="6">
                  <c:v>1.0491756375903622E-2</c:v>
                </c:pt>
                <c:pt idx="7">
                  <c:v>9.3720508482911143E-3</c:v>
                </c:pt>
                <c:pt idx="8">
                  <c:v>9.3846520936576479E-3</c:v>
                </c:pt>
                <c:pt idx="9">
                  <c:v>9.3895262650602294E-3</c:v>
                </c:pt>
                <c:pt idx="10">
                  <c:v>6.4544004582263639E-3</c:v>
                </c:pt>
                <c:pt idx="11">
                  <c:v>5.8383233028112408E-3</c:v>
                </c:pt>
                <c:pt idx="12">
                  <c:v>1.4695540939267282E-3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69C-4BB6-872B-CC8151D457C3}"/>
            </c:ext>
          </c:extLst>
        </c:ser>
        <c:ser>
          <c:idx val="10"/>
          <c:order val="10"/>
          <c:tx>
            <c:strRef>
              <c:f>TR!$AT$2</c:f>
              <c:strCache>
                <c:ptCount val="1"/>
                <c:pt idx="0">
                  <c:v>2009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TR!$AW$4:$AW$19</c:f>
              <c:numCache>
                <c:formatCode>0.0</c:formatCode>
                <c:ptCount val="16"/>
                <c:pt idx="0">
                  <c:v>0</c:v>
                </c:pt>
                <c:pt idx="1">
                  <c:v>31.034388646288207</c:v>
                </c:pt>
                <c:pt idx="2">
                  <c:v>74.30131004366811</c:v>
                </c:pt>
                <c:pt idx="3">
                  <c:v>97.633733624454152</c:v>
                </c:pt>
                <c:pt idx="4">
                  <c:v>119.83351528384279</c:v>
                </c:pt>
                <c:pt idx="5">
                  <c:v>141.12718340611355</c:v>
                </c:pt>
                <c:pt idx="6">
                  <c:v>160.83515283842794</c:v>
                </c:pt>
                <c:pt idx="7">
                  <c:v>181.44923580786025</c:v>
                </c:pt>
                <c:pt idx="8">
                  <c:v>200.0245633187773</c:v>
                </c:pt>
                <c:pt idx="9">
                  <c:v>217.69377729257641</c:v>
                </c:pt>
                <c:pt idx="10">
                  <c:v>238.53438864628822</c:v>
                </c:pt>
                <c:pt idx="11">
                  <c:v>259.82805676855895</c:v>
                </c:pt>
                <c:pt idx="12">
                  <c:v>283.16048034934499</c:v>
                </c:pt>
                <c:pt idx="13">
                  <c:v>311.4765283842795</c:v>
                </c:pt>
                <c:pt idx="14">
                  <c:v>371.05349344978163</c:v>
                </c:pt>
                <c:pt idx="15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TR!$AX$4:$AX$19</c:f>
              <c:numCache>
                <c:formatCode>0.0000</c:formatCode>
                <c:ptCount val="16"/>
                <c:pt idx="0">
                  <c:v>0</c:v>
                </c:pt>
                <c:pt idx="1">
                  <c:v>3.8312338404713751E-3</c:v>
                </c:pt>
                <c:pt idx="2">
                  <c:v>6.7892726461401169E-3</c:v>
                </c:pt>
                <c:pt idx="3">
                  <c:v>9.3649569707401018E-3</c:v>
                </c:pt>
                <c:pt idx="4">
                  <c:v>1.0801908040324571E-2</c:v>
                </c:pt>
                <c:pt idx="5">
                  <c:v>1.1869986613119127E-2</c:v>
                </c:pt>
                <c:pt idx="6">
                  <c:v>1.153014343086633E-2</c:v>
                </c:pt>
                <c:pt idx="7">
                  <c:v>1.0991099090238496E-2</c:v>
                </c:pt>
                <c:pt idx="8">
                  <c:v>1.2420679079956193E-2</c:v>
                </c:pt>
                <c:pt idx="9">
                  <c:v>1.1021429718875514E-2</c:v>
                </c:pt>
                <c:pt idx="10">
                  <c:v>9.5192617277621103E-3</c:v>
                </c:pt>
                <c:pt idx="11">
                  <c:v>7.5656293258138784E-3</c:v>
                </c:pt>
                <c:pt idx="12">
                  <c:v>7.3153872633390741E-3</c:v>
                </c:pt>
                <c:pt idx="13">
                  <c:v>5.7771817705605088E-3</c:v>
                </c:pt>
                <c:pt idx="14">
                  <c:v>1.9728530617314616E-3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569C-4BB6-872B-CC8151D457C3}"/>
            </c:ext>
          </c:extLst>
        </c:ser>
        <c:ser>
          <c:idx val="9"/>
          <c:order val="11"/>
          <c:tx>
            <c:strRef>
              <c:f>TR!$AY$2</c:f>
              <c:strCache>
                <c:ptCount val="1"/>
                <c:pt idx="0">
                  <c:v>2007*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TR!$BB$4:$BB$18</c:f>
              <c:numCache>
                <c:formatCode>0.0</c:formatCode>
                <c:ptCount val="15"/>
                <c:pt idx="0">
                  <c:v>0</c:v>
                </c:pt>
                <c:pt idx="1">
                  <c:v>28.089519650655024</c:v>
                </c:pt>
                <c:pt idx="2">
                  <c:v>71.356441048034938</c:v>
                </c:pt>
                <c:pt idx="3">
                  <c:v>98.766375545851531</c:v>
                </c:pt>
                <c:pt idx="4">
                  <c:v>121.19268558951966</c:v>
                </c:pt>
                <c:pt idx="5">
                  <c:v>141.35371179039302</c:v>
                </c:pt>
                <c:pt idx="6">
                  <c:v>160.83515283842794</c:v>
                </c:pt>
                <c:pt idx="7">
                  <c:v>180.3165938864629</c:v>
                </c:pt>
                <c:pt idx="8">
                  <c:v>201.15720524017468</c:v>
                </c:pt>
                <c:pt idx="9">
                  <c:v>221.5447598253275</c:v>
                </c:pt>
                <c:pt idx="10">
                  <c:v>243.06495633187774</c:v>
                </c:pt>
                <c:pt idx="11">
                  <c:v>269.79530567685589</c:v>
                </c:pt>
                <c:pt idx="12">
                  <c:v>298.79093886462886</c:v>
                </c:pt>
                <c:pt idx="13">
                  <c:v>364.0311135371179</c:v>
                </c:pt>
                <c:pt idx="14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TR!$BC$4:$BC$18</c:f>
              <c:numCache>
                <c:formatCode>0.0000</c:formatCode>
                <c:ptCount val="15"/>
                <c:pt idx="0">
                  <c:v>0</c:v>
                </c:pt>
                <c:pt idx="1">
                  <c:v>3.542127736753465E-3</c:v>
                </c:pt>
                <c:pt idx="2">
                  <c:v>6.6593889987811962E-3</c:v>
                </c:pt>
                <c:pt idx="3">
                  <c:v>8.4888900044622923E-3</c:v>
                </c:pt>
                <c:pt idx="4">
                  <c:v>1.096311527591848E-2</c:v>
                </c:pt>
                <c:pt idx="5">
                  <c:v>1.0917979797979808E-2</c:v>
                </c:pt>
                <c:pt idx="6">
                  <c:v>1.189151147446931E-2</c:v>
                </c:pt>
                <c:pt idx="7">
                  <c:v>1.1139037118169643E-2</c:v>
                </c:pt>
                <c:pt idx="8">
                  <c:v>1.1133975401606435E-2</c:v>
                </c:pt>
                <c:pt idx="9">
                  <c:v>1.027167259514246E-2</c:v>
                </c:pt>
                <c:pt idx="10">
                  <c:v>9.3667715389861381E-3</c:v>
                </c:pt>
                <c:pt idx="11">
                  <c:v>7.9783967871485915E-3</c:v>
                </c:pt>
                <c:pt idx="12">
                  <c:v>7.1693773187990013E-3</c:v>
                </c:pt>
                <c:pt idx="13">
                  <c:v>2.4791104685408282E-3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569C-4BB6-872B-CC8151D457C3}"/>
            </c:ext>
          </c:extLst>
        </c:ser>
        <c:ser>
          <c:idx val="8"/>
          <c:order val="12"/>
          <c:tx>
            <c:strRef>
              <c:f>TR!$BD$2</c:f>
              <c:strCache>
                <c:ptCount val="1"/>
                <c:pt idx="0">
                  <c:v>2007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TR!$BG$4:$BG$19</c:f>
              <c:numCache>
                <c:formatCode>0.0</c:formatCode>
                <c:ptCount val="16"/>
                <c:pt idx="0">
                  <c:v>0</c:v>
                </c:pt>
                <c:pt idx="1">
                  <c:v>30.460816777041941</c:v>
                </c:pt>
                <c:pt idx="2">
                  <c:v>77.411699779249446</c:v>
                </c:pt>
                <c:pt idx="3">
                  <c:v>103.75</c:v>
                </c:pt>
                <c:pt idx="4">
                  <c:v>123.21743929359825</c:v>
                </c:pt>
                <c:pt idx="5">
                  <c:v>143.37196467991171</c:v>
                </c:pt>
                <c:pt idx="6">
                  <c:v>161.69426048565123</c:v>
                </c:pt>
                <c:pt idx="7">
                  <c:v>180.01655629139071</c:v>
                </c:pt>
                <c:pt idx="8">
                  <c:v>199.02593818984548</c:v>
                </c:pt>
                <c:pt idx="9">
                  <c:v>217.57726269315674</c:v>
                </c:pt>
                <c:pt idx="10">
                  <c:v>237.044701986755</c:v>
                </c:pt>
                <c:pt idx="11">
                  <c:v>257.8863134657837</c:v>
                </c:pt>
                <c:pt idx="12">
                  <c:v>283.07947019867549</c:v>
                </c:pt>
                <c:pt idx="13">
                  <c:v>312.62417218543044</c:v>
                </c:pt>
                <c:pt idx="14">
                  <c:v>371.71357615894044</c:v>
                </c:pt>
                <c:pt idx="15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TR!$BH$4:$BH$19</c:f>
              <c:numCache>
                <c:formatCode>0.0000</c:formatCode>
                <c:ptCount val="16"/>
                <c:pt idx="0">
                  <c:v>0</c:v>
                </c:pt>
                <c:pt idx="1">
                  <c:v>3.9971022737566812E-3</c:v>
                </c:pt>
                <c:pt idx="2">
                  <c:v>7.6482409638554223E-3</c:v>
                </c:pt>
                <c:pt idx="3">
                  <c:v>1.0202844494256093E-2</c:v>
                </c:pt>
                <c:pt idx="4">
                  <c:v>1.1232216867469861E-2</c:v>
                </c:pt>
                <c:pt idx="5">
                  <c:v>1.0128311157674184E-2</c:v>
                </c:pt>
                <c:pt idx="6">
                  <c:v>1.0861726435152378E-2</c:v>
                </c:pt>
                <c:pt idx="7">
                  <c:v>1.2268255631220538E-2</c:v>
                </c:pt>
                <c:pt idx="8">
                  <c:v>1.1795996092478014E-2</c:v>
                </c:pt>
                <c:pt idx="9">
                  <c:v>1.2513814895947408E-2</c:v>
                </c:pt>
                <c:pt idx="10">
                  <c:v>9.9364478401410671E-3</c:v>
                </c:pt>
                <c:pt idx="11">
                  <c:v>8.956519518072293E-3</c:v>
                </c:pt>
                <c:pt idx="12">
                  <c:v>7.8392650602409648E-3</c:v>
                </c:pt>
                <c:pt idx="13">
                  <c:v>5.9289449973808231E-3</c:v>
                </c:pt>
                <c:pt idx="14">
                  <c:v>1.6221021227768202E-3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3-569C-4BB6-872B-CC8151D457C3}"/>
            </c:ext>
          </c:extLst>
        </c:ser>
        <c:ser>
          <c:idx val="7"/>
          <c:order val="13"/>
          <c:tx>
            <c:strRef>
              <c:f>TR!$BI$2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TR!$BL$4:$BL$20</c:f>
              <c:numCache>
                <c:formatCode>0.0</c:formatCode>
                <c:ptCount val="17"/>
                <c:pt idx="0">
                  <c:v>0</c:v>
                </c:pt>
                <c:pt idx="1">
                  <c:v>21.140642303433001</c:v>
                </c:pt>
                <c:pt idx="2">
                  <c:v>57.906976744186053</c:v>
                </c:pt>
                <c:pt idx="3">
                  <c:v>85.941306755260243</c:v>
                </c:pt>
                <c:pt idx="4">
                  <c:v>108.92026578073089</c:v>
                </c:pt>
                <c:pt idx="5">
                  <c:v>127.53322259136212</c:v>
                </c:pt>
                <c:pt idx="6">
                  <c:v>145.68660022148396</c:v>
                </c:pt>
                <c:pt idx="7">
                  <c:v>161.08250276854929</c:v>
                </c:pt>
                <c:pt idx="8">
                  <c:v>173.49114064230344</c:v>
                </c:pt>
                <c:pt idx="9">
                  <c:v>190.0359911406423</c:v>
                </c:pt>
                <c:pt idx="10">
                  <c:v>207.95957918050942</c:v>
                </c:pt>
                <c:pt idx="11">
                  <c:v>226.1129568106312</c:v>
                </c:pt>
                <c:pt idx="12">
                  <c:v>245.64507198228125</c:v>
                </c:pt>
                <c:pt idx="13">
                  <c:v>268.16445182724249</c:v>
                </c:pt>
                <c:pt idx="14">
                  <c:v>293.21151716500549</c:v>
                </c:pt>
                <c:pt idx="15">
                  <c:v>360.31007751937983</c:v>
                </c:pt>
                <c:pt idx="16">
                  <c:v>415</c:v>
                </c:pt>
              </c:numCache>
            </c:numRef>
          </c:xVal>
          <c:yVal>
            <c:numRef>
              <c:f>TR!$BM$4:$BM$20</c:f>
              <c:numCache>
                <c:formatCode>0.0000</c:formatCode>
                <c:ptCount val="17"/>
                <c:pt idx="0">
                  <c:v>0</c:v>
                </c:pt>
                <c:pt idx="1">
                  <c:v>2.5753711367207961E-3</c:v>
                </c:pt>
                <c:pt idx="2">
                  <c:v>5.9062983699503888E-3</c:v>
                </c:pt>
                <c:pt idx="3">
                  <c:v>8.6314872824631919E-3</c:v>
                </c:pt>
                <c:pt idx="4">
                  <c:v>9.4741681508643278E-3</c:v>
                </c:pt>
                <c:pt idx="5">
                  <c:v>1.070793253012047E-2</c:v>
                </c:pt>
                <c:pt idx="6">
                  <c:v>1.0072455640744793E-2</c:v>
                </c:pt>
                <c:pt idx="7">
                  <c:v>1.5741243583027791E-2</c:v>
                </c:pt>
                <c:pt idx="8">
                  <c:v>1.1315400699572473E-2</c:v>
                </c:pt>
                <c:pt idx="9">
                  <c:v>9.2560816926241605E-3</c:v>
                </c:pt>
                <c:pt idx="10">
                  <c:v>1.2195057635949214E-2</c:v>
                </c:pt>
                <c:pt idx="11">
                  <c:v>9.673963855421696E-3</c:v>
                </c:pt>
                <c:pt idx="12">
                  <c:v>8.9303132530120458E-3</c:v>
                </c:pt>
                <c:pt idx="13">
                  <c:v>7.7315789704271651E-3</c:v>
                </c:pt>
                <c:pt idx="14">
                  <c:v>5.2209598393574228E-3</c:v>
                </c:pt>
                <c:pt idx="15">
                  <c:v>2.2305754783841251E-3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9C-4BB6-872B-CC8151D457C3}"/>
            </c:ext>
          </c:extLst>
        </c:ser>
        <c:ser>
          <c:idx val="6"/>
          <c:order val="14"/>
          <c:tx>
            <c:strRef>
              <c:f>TR!$BN$2</c:f>
              <c:strCache>
                <c:ptCount val="1"/>
                <c:pt idx="0">
                  <c:v>2005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TR!$BQ$4:$BQ$18</c:f>
              <c:numCache>
                <c:formatCode>0.0</c:formatCode>
                <c:ptCount val="15"/>
                <c:pt idx="0">
                  <c:v>0</c:v>
                </c:pt>
                <c:pt idx="1">
                  <c:v>29.478357380688124</c:v>
                </c:pt>
                <c:pt idx="2">
                  <c:v>73.235294117647058</c:v>
                </c:pt>
                <c:pt idx="3">
                  <c:v>100.64095449500556</c:v>
                </c:pt>
                <c:pt idx="4">
                  <c:v>125.97391786903441</c:v>
                </c:pt>
                <c:pt idx="5">
                  <c:v>146.93118756936738</c:v>
                </c:pt>
                <c:pt idx="6">
                  <c:v>169.96115427302999</c:v>
                </c:pt>
                <c:pt idx="7">
                  <c:v>191.3790233074362</c:v>
                </c:pt>
                <c:pt idx="8">
                  <c:v>207.2697003329634</c:v>
                </c:pt>
                <c:pt idx="9">
                  <c:v>223.16037735849056</c:v>
                </c:pt>
                <c:pt idx="10">
                  <c:v>242.2752497225305</c:v>
                </c:pt>
                <c:pt idx="11">
                  <c:v>269.45061043285239</c:v>
                </c:pt>
                <c:pt idx="12">
                  <c:v>301.92286348501671</c:v>
                </c:pt>
                <c:pt idx="13">
                  <c:v>367.09766925638178</c:v>
                </c:pt>
                <c:pt idx="14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TR!$BR$4:$BR$18</c:f>
              <c:numCache>
                <c:formatCode>0.0000</c:formatCode>
                <c:ptCount val="15"/>
                <c:pt idx="0">
                  <c:v>0</c:v>
                </c:pt>
                <c:pt idx="1">
                  <c:v>2.8727855798192769E-3</c:v>
                </c:pt>
                <c:pt idx="2">
                  <c:v>6.7580252623396821E-3</c:v>
                </c:pt>
                <c:pt idx="3">
                  <c:v>8.0760528429507459E-3</c:v>
                </c:pt>
                <c:pt idx="4">
                  <c:v>5.38142168674699E-3</c:v>
                </c:pt>
                <c:pt idx="5">
                  <c:v>1.179984337349398E-2</c:v>
                </c:pt>
                <c:pt idx="6">
                  <c:v>7.2321620676253353E-3</c:v>
                </c:pt>
                <c:pt idx="7">
                  <c:v>1.0486337349397589E-2</c:v>
                </c:pt>
                <c:pt idx="8">
                  <c:v>9.3013823715916225E-3</c:v>
                </c:pt>
                <c:pt idx="9">
                  <c:v>1.0064726778080093E-2</c:v>
                </c:pt>
                <c:pt idx="10">
                  <c:v>7.345362835959224E-3</c:v>
                </c:pt>
                <c:pt idx="11">
                  <c:v>6.9609569185834072E-3</c:v>
                </c:pt>
                <c:pt idx="12">
                  <c:v>3.9227151807229013E-3</c:v>
                </c:pt>
                <c:pt idx="13">
                  <c:v>2.0846584800741398E-3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569C-4BB6-872B-CC8151D457C3}"/>
            </c:ext>
          </c:extLst>
        </c:ser>
        <c:ser>
          <c:idx val="5"/>
          <c:order val="15"/>
          <c:tx>
            <c:strRef>
              <c:f>TR!$BS$2</c:f>
              <c:strCache>
                <c:ptCount val="1"/>
                <c:pt idx="0">
                  <c:v>2003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TR!$BV$4:$BV$18</c:f>
              <c:numCache>
                <c:formatCode>General</c:formatCode>
                <c:ptCount val="15"/>
                <c:pt idx="0">
                  <c:v>0</c:v>
                </c:pt>
                <c:pt idx="1">
                  <c:v>28.358333333333331</c:v>
                </c:pt>
                <c:pt idx="2">
                  <c:v>71.24166666666666</c:v>
                </c:pt>
                <c:pt idx="3">
                  <c:v>97.75555555555556</c:v>
                </c:pt>
                <c:pt idx="4">
                  <c:v>122.19444444444444</c:v>
                </c:pt>
                <c:pt idx="5">
                  <c:v>145.48055555555555</c:v>
                </c:pt>
                <c:pt idx="6">
                  <c:v>167.61388888888888</c:v>
                </c:pt>
                <c:pt idx="7">
                  <c:v>189.05555555555554</c:v>
                </c:pt>
                <c:pt idx="8">
                  <c:v>209.80555555555554</c:v>
                </c:pt>
                <c:pt idx="9">
                  <c:v>231.24722222222221</c:v>
                </c:pt>
                <c:pt idx="10">
                  <c:v>253.61111111111109</c:v>
                </c:pt>
                <c:pt idx="11">
                  <c:v>279.89444444444439</c:v>
                </c:pt>
                <c:pt idx="12">
                  <c:v>312.40277777777777</c:v>
                </c:pt>
                <c:pt idx="13">
                  <c:v>372.57777777777778</c:v>
                </c:pt>
                <c:pt idx="14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TR!$BW$4:$BW$18</c:f>
              <c:numCache>
                <c:formatCode>General</c:formatCode>
                <c:ptCount val="15"/>
                <c:pt idx="0">
                  <c:v>0</c:v>
                </c:pt>
                <c:pt idx="1">
                  <c:v>3.7419335880105793E-3</c:v>
                </c:pt>
                <c:pt idx="2">
                  <c:v>7.5022375215146285E-3</c:v>
                </c:pt>
                <c:pt idx="3">
                  <c:v>1.024031510658017E-2</c:v>
                </c:pt>
                <c:pt idx="4">
                  <c:v>9.0702811244979895E-3</c:v>
                </c:pt>
                <c:pt idx="5">
                  <c:v>1.1764368110740837E-2</c:v>
                </c:pt>
                <c:pt idx="6">
                  <c:v>9.7373493975903679E-3</c:v>
                </c:pt>
                <c:pt idx="7">
                  <c:v>1.1040525739320918E-2</c:v>
                </c:pt>
                <c:pt idx="8">
                  <c:v>1.1714143530644316E-2</c:v>
                </c:pt>
                <c:pt idx="9">
                  <c:v>7.9931812355806108E-3</c:v>
                </c:pt>
                <c:pt idx="10">
                  <c:v>8.6347951807229043E-3</c:v>
                </c:pt>
                <c:pt idx="11">
                  <c:v>7.474811746987952E-3</c:v>
                </c:pt>
                <c:pt idx="12">
                  <c:v>5.4999843529963928E-3</c:v>
                </c:pt>
                <c:pt idx="13">
                  <c:v>1.6166055526453662E-3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569C-4BB6-872B-CC8151D457C3}"/>
            </c:ext>
          </c:extLst>
        </c:ser>
        <c:ser>
          <c:idx val="21"/>
          <c:order val="16"/>
          <c:tx>
            <c:strRef>
              <c:f>TR!$BX$2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TR!$CA$4:$CA$19</c:f>
              <c:numCache>
                <c:formatCode>0.0</c:formatCode>
                <c:ptCount val="16"/>
                <c:pt idx="0">
                  <c:v>0</c:v>
                </c:pt>
                <c:pt idx="1">
                  <c:v>26.774193548387096</c:v>
                </c:pt>
                <c:pt idx="2">
                  <c:v>68.089543937708555</c:v>
                </c:pt>
                <c:pt idx="3">
                  <c:v>94.632925472747502</c:v>
                </c:pt>
                <c:pt idx="4">
                  <c:v>116.7908787541713</c:v>
                </c:pt>
                <c:pt idx="5">
                  <c:v>137.10233592880979</c:v>
                </c:pt>
                <c:pt idx="6">
                  <c:v>156.95216907675194</c:v>
                </c:pt>
                <c:pt idx="7">
                  <c:v>175.87875417130147</c:v>
                </c:pt>
                <c:pt idx="8">
                  <c:v>194.11290322580646</c:v>
                </c:pt>
                <c:pt idx="9">
                  <c:v>212.34705228031146</c:v>
                </c:pt>
                <c:pt idx="10">
                  <c:v>232.88932146829814</c:v>
                </c:pt>
                <c:pt idx="11">
                  <c:v>256.4321468298109</c:v>
                </c:pt>
                <c:pt idx="12">
                  <c:v>284.36040044493882</c:v>
                </c:pt>
                <c:pt idx="13">
                  <c:v>314.3659621802002</c:v>
                </c:pt>
                <c:pt idx="14">
                  <c:v>371.83815350389318</c:v>
                </c:pt>
                <c:pt idx="15">
                  <c:v>415</c:v>
                </c:pt>
              </c:numCache>
            </c:numRef>
          </c:xVal>
          <c:yVal>
            <c:numRef>
              <c:f>TR!$CB$4:$CB$19</c:f>
              <c:numCache>
                <c:formatCode>0.0000</c:formatCode>
                <c:ptCount val="16"/>
                <c:pt idx="0">
                  <c:v>0</c:v>
                </c:pt>
                <c:pt idx="1">
                  <c:v>3.9590361445783128E-3</c:v>
                </c:pt>
                <c:pt idx="2">
                  <c:v>6.962077898897176E-3</c:v>
                </c:pt>
                <c:pt idx="3">
                  <c:v>8.9379783943466171E-3</c:v>
                </c:pt>
                <c:pt idx="4">
                  <c:v>9.9672809419496227E-3</c:v>
                </c:pt>
                <c:pt idx="5">
                  <c:v>1.1580656078860885E-2</c:v>
                </c:pt>
                <c:pt idx="6">
                  <c:v>1.262565755083829E-2</c:v>
                </c:pt>
                <c:pt idx="7">
                  <c:v>1.2829704819277107E-2</c:v>
                </c:pt>
                <c:pt idx="8">
                  <c:v>1.2433497408437192E-2</c:v>
                </c:pt>
                <c:pt idx="9">
                  <c:v>1.2014948460508689E-2</c:v>
                </c:pt>
                <c:pt idx="10">
                  <c:v>1.0874945332349785E-2</c:v>
                </c:pt>
                <c:pt idx="11">
                  <c:v>9.7110189593622841E-3</c:v>
                </c:pt>
                <c:pt idx="12">
                  <c:v>8.1401303252224538E-3</c:v>
                </c:pt>
                <c:pt idx="13">
                  <c:v>4.7260294511378862E-3</c:v>
                </c:pt>
                <c:pt idx="14">
                  <c:v>1.8488550995425573E-3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90-4225-A8C9-5191914B26EC}"/>
            </c:ext>
          </c:extLst>
        </c:ser>
        <c:ser>
          <c:idx val="22"/>
          <c:order val="17"/>
          <c:tx>
            <c:strRef>
              <c:f>TR!$CC$2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TR!$CF$4:$CF$18</c:f>
              <c:numCache>
                <c:formatCode>0.0</c:formatCode>
                <c:ptCount val="15"/>
                <c:pt idx="0">
                  <c:v>0</c:v>
                </c:pt>
                <c:pt idx="1">
                  <c:v>29.477069351230426</c:v>
                </c:pt>
                <c:pt idx="2">
                  <c:v>74.737136465324383</c:v>
                </c:pt>
                <c:pt idx="3">
                  <c:v>102.12527964205816</c:v>
                </c:pt>
                <c:pt idx="4">
                  <c:v>124.40715883668904</c:v>
                </c:pt>
                <c:pt idx="5">
                  <c:v>145.76062639821029</c:v>
                </c:pt>
                <c:pt idx="6">
                  <c:v>165.48937360178971</c:v>
                </c:pt>
                <c:pt idx="7">
                  <c:v>184.05760626398211</c:v>
                </c:pt>
                <c:pt idx="8">
                  <c:v>204.01845637583892</c:v>
                </c:pt>
                <c:pt idx="9">
                  <c:v>227.22874720357942</c:v>
                </c:pt>
                <c:pt idx="10">
                  <c:v>250.20693512304251</c:v>
                </c:pt>
                <c:pt idx="11">
                  <c:v>274.34563758389265</c:v>
                </c:pt>
                <c:pt idx="12">
                  <c:v>304.9832214765101</c:v>
                </c:pt>
                <c:pt idx="13">
                  <c:v>368.34731543624162</c:v>
                </c:pt>
                <c:pt idx="14">
                  <c:v>415</c:v>
                </c:pt>
              </c:numCache>
            </c:numRef>
          </c:xVal>
          <c:yVal>
            <c:numRef>
              <c:f>TR!$CG$4:$CG$18</c:f>
              <c:numCache>
                <c:formatCode>0.0000</c:formatCode>
                <c:ptCount val="15"/>
                <c:pt idx="0">
                  <c:v>0</c:v>
                </c:pt>
                <c:pt idx="1">
                  <c:v>3.4604864813585047E-3</c:v>
                </c:pt>
                <c:pt idx="2">
                  <c:v>6.8079588944011359E-3</c:v>
                </c:pt>
                <c:pt idx="3">
                  <c:v>9.2588240963855407E-3</c:v>
                </c:pt>
                <c:pt idx="4">
                  <c:v>9.5678254321634355E-3</c:v>
                </c:pt>
                <c:pt idx="5">
                  <c:v>1.1211293871136717E-2</c:v>
                </c:pt>
                <c:pt idx="6">
                  <c:v>1.2031700133868822E-2</c:v>
                </c:pt>
                <c:pt idx="7">
                  <c:v>1.1113131942403771E-2</c:v>
                </c:pt>
                <c:pt idx="8">
                  <c:v>1.1142247925033459E-2</c:v>
                </c:pt>
                <c:pt idx="9">
                  <c:v>1.0293239868565182E-2</c:v>
                </c:pt>
                <c:pt idx="10">
                  <c:v>9.8761051478641632E-3</c:v>
                </c:pt>
                <c:pt idx="11">
                  <c:v>6.9396899598393571E-3</c:v>
                </c:pt>
                <c:pt idx="12">
                  <c:v>5.5712436412315982E-3</c:v>
                </c:pt>
                <c:pt idx="13">
                  <c:v>2.0328948030929697E-3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90-4225-A8C9-5191914B26EC}"/>
            </c:ext>
          </c:extLst>
        </c:ser>
        <c:ser>
          <c:idx val="23"/>
          <c:order val="18"/>
          <c:tx>
            <c:strRef>
              <c:f>TR!$CH$2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TR!$CK$4:$CK$18</c:f>
              <c:numCache>
                <c:formatCode>0.0</c:formatCode>
                <c:ptCount val="15"/>
                <c:pt idx="0">
                  <c:v>0</c:v>
                </c:pt>
                <c:pt idx="1">
                  <c:v>29.477069351230426</c:v>
                </c:pt>
                <c:pt idx="2">
                  <c:v>74.272930648769574</c:v>
                </c:pt>
                <c:pt idx="3">
                  <c:v>101.66107382550337</c:v>
                </c:pt>
                <c:pt idx="4">
                  <c:v>124.40715883668904</c:v>
                </c:pt>
                <c:pt idx="5">
                  <c:v>144.83221476510067</c:v>
                </c:pt>
                <c:pt idx="6">
                  <c:v>164.09675615212529</c:v>
                </c:pt>
                <c:pt idx="7">
                  <c:v>184.28970917225951</c:v>
                </c:pt>
                <c:pt idx="8">
                  <c:v>207.0357941834452</c:v>
                </c:pt>
                <c:pt idx="9">
                  <c:v>232.33501118568233</c:v>
                </c:pt>
                <c:pt idx="10">
                  <c:v>258.33053691275165</c:v>
                </c:pt>
                <c:pt idx="11">
                  <c:v>288.03970917225945</c:v>
                </c:pt>
                <c:pt idx="12">
                  <c:v>316.82046979865765</c:v>
                </c:pt>
                <c:pt idx="13">
                  <c:v>371.82885906040269</c:v>
                </c:pt>
                <c:pt idx="14">
                  <c:v>415</c:v>
                </c:pt>
              </c:numCache>
            </c:numRef>
          </c:xVal>
          <c:yVal>
            <c:numRef>
              <c:f>TR!$CL$4:$CL$18</c:f>
              <c:numCache>
                <c:formatCode>0.0000</c:formatCode>
                <c:ptCount val="15"/>
                <c:pt idx="0">
                  <c:v>0</c:v>
                </c:pt>
                <c:pt idx="1">
                  <c:v>3.9081225690162221E-3</c:v>
                </c:pt>
                <c:pt idx="2">
                  <c:v>6.9750930996714117E-3</c:v>
                </c:pt>
                <c:pt idx="3">
                  <c:v>8.6210101946246585E-3</c:v>
                </c:pt>
                <c:pt idx="4">
                  <c:v>1.1703017286537453E-2</c:v>
                </c:pt>
                <c:pt idx="5">
                  <c:v>1.1607125645438898E-2</c:v>
                </c:pt>
                <c:pt idx="6">
                  <c:v>8.2017866588304424E-3</c:v>
                </c:pt>
                <c:pt idx="7">
                  <c:v>9.4645049764274444E-3</c:v>
                </c:pt>
                <c:pt idx="8">
                  <c:v>8.7991473586654274E-3</c:v>
                </c:pt>
                <c:pt idx="9">
                  <c:v>8.3674318325935304E-3</c:v>
                </c:pt>
                <c:pt idx="10">
                  <c:v>7.6533450164293594E-3</c:v>
                </c:pt>
                <c:pt idx="11">
                  <c:v>6.0672190130384544E-3</c:v>
                </c:pt>
                <c:pt idx="12">
                  <c:v>4.7350531537916343E-3</c:v>
                </c:pt>
                <c:pt idx="13">
                  <c:v>1.6978935095219561E-3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90-4225-A8C9-5191914B26EC}"/>
            </c:ext>
          </c:extLst>
        </c:ser>
        <c:ser>
          <c:idx val="24"/>
          <c:order val="19"/>
          <c:tx>
            <c:strRef>
              <c:f>TR!$CM$2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TR!$CP$4:$CP$19</c:f>
              <c:numCache>
                <c:formatCode>0.0</c:formatCode>
                <c:ptCount val="16"/>
                <c:pt idx="0">
                  <c:v>0</c:v>
                </c:pt>
                <c:pt idx="1">
                  <c:v>30.139664804469277</c:v>
                </c:pt>
                <c:pt idx="2">
                  <c:v>73.958100558659225</c:v>
                </c:pt>
                <c:pt idx="3">
                  <c:v>101.54748603351955</c:v>
                </c:pt>
                <c:pt idx="4">
                  <c:v>124.96368715083798</c:v>
                </c:pt>
                <c:pt idx="5">
                  <c:v>143.9748603351955</c:v>
                </c:pt>
                <c:pt idx="6">
                  <c:v>160.43575418994413</c:v>
                </c:pt>
                <c:pt idx="7">
                  <c:v>177.59217877094972</c:v>
                </c:pt>
                <c:pt idx="8">
                  <c:v>194.7486033519553</c:v>
                </c:pt>
                <c:pt idx="9">
                  <c:v>211.67318435754191</c:v>
                </c:pt>
                <c:pt idx="10">
                  <c:v>230.22067039106145</c:v>
                </c:pt>
                <c:pt idx="11">
                  <c:v>252.01396648044692</c:v>
                </c:pt>
                <c:pt idx="12">
                  <c:v>279.83519553072625</c:v>
                </c:pt>
                <c:pt idx="13">
                  <c:v>308.81564245810057</c:v>
                </c:pt>
                <c:pt idx="14">
                  <c:v>369.09497206703907</c:v>
                </c:pt>
                <c:pt idx="15">
                  <c:v>415</c:v>
                </c:pt>
              </c:numCache>
            </c:numRef>
          </c:xVal>
          <c:yVal>
            <c:numRef>
              <c:f>TR!$CQ$4:$CQ$19</c:f>
              <c:numCache>
                <c:formatCode>0.0000</c:formatCode>
                <c:ptCount val="16"/>
                <c:pt idx="0">
                  <c:v>0</c:v>
                </c:pt>
                <c:pt idx="1">
                  <c:v>3.5799999999999994E-3</c:v>
                </c:pt>
                <c:pt idx="2">
                  <c:v>8.1622830304267958E-3</c:v>
                </c:pt>
                <c:pt idx="3">
                  <c:v>9.2447389558232909E-3</c:v>
                </c:pt>
                <c:pt idx="4">
                  <c:v>1.1672083455774323E-2</c:v>
                </c:pt>
                <c:pt idx="5">
                  <c:v>1.1898266235674401E-2</c:v>
                </c:pt>
                <c:pt idx="6">
                  <c:v>1.3018835341365439E-2</c:v>
                </c:pt>
                <c:pt idx="7">
                  <c:v>1.1341894852135824E-2</c:v>
                </c:pt>
                <c:pt idx="8">
                  <c:v>1.0696867469879521E-2</c:v>
                </c:pt>
                <c:pt idx="9">
                  <c:v>1.1746091342112639E-2</c:v>
                </c:pt>
                <c:pt idx="10">
                  <c:v>8.5041028980788001E-3</c:v>
                </c:pt>
                <c:pt idx="11">
                  <c:v>9.3718664130204993E-3</c:v>
                </c:pt>
                <c:pt idx="12">
                  <c:v>7.1682157200229539E-3</c:v>
                </c:pt>
                <c:pt idx="13">
                  <c:v>6.0594247959580251E-3</c:v>
                </c:pt>
                <c:pt idx="14">
                  <c:v>2.0858281611293656E-3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D90-4225-A8C9-5191914B26EC}"/>
            </c:ext>
          </c:extLst>
        </c:ser>
        <c:ser>
          <c:idx val="25"/>
          <c:order val="20"/>
          <c:tx>
            <c:strRef>
              <c:f>TR!$CR$2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TR!$CU$4:$CU$17</c:f>
              <c:numCache>
                <c:formatCode>0.0</c:formatCode>
                <c:ptCount val="14"/>
                <c:pt idx="0">
                  <c:v>0</c:v>
                </c:pt>
                <c:pt idx="1">
                  <c:v>33.163152053274146</c:v>
                </c:pt>
                <c:pt idx="2">
                  <c:v>81.756381798002224</c:v>
                </c:pt>
                <c:pt idx="3">
                  <c:v>109.85294117647059</c:v>
                </c:pt>
                <c:pt idx="4">
                  <c:v>133.80410654827969</c:v>
                </c:pt>
                <c:pt idx="5">
                  <c:v>154.99167591564927</c:v>
                </c:pt>
                <c:pt idx="6">
                  <c:v>174.7974472807991</c:v>
                </c:pt>
                <c:pt idx="7">
                  <c:v>195.52441731409544</c:v>
                </c:pt>
                <c:pt idx="8">
                  <c:v>216.48168701442842</c:v>
                </c:pt>
                <c:pt idx="9">
                  <c:v>236.74805771365149</c:v>
                </c:pt>
                <c:pt idx="10">
                  <c:v>262.54162042175358</c:v>
                </c:pt>
                <c:pt idx="11">
                  <c:v>292.71087680355163</c:v>
                </c:pt>
                <c:pt idx="12">
                  <c:v>361.1098779134295</c:v>
                </c:pt>
                <c:pt idx="13">
                  <c:v>415</c:v>
                </c:pt>
              </c:numCache>
            </c:numRef>
          </c:xVal>
          <c:yVal>
            <c:numRef>
              <c:f>TR!$CV$4:$CV$17</c:f>
              <c:numCache>
                <c:formatCode>0.0000</c:formatCode>
                <c:ptCount val="14"/>
                <c:pt idx="0">
                  <c:v>0</c:v>
                </c:pt>
                <c:pt idx="1">
                  <c:v>4.4033811914323965E-3</c:v>
                </c:pt>
                <c:pt idx="2">
                  <c:v>9.2555593598273676E-3</c:v>
                </c:pt>
                <c:pt idx="3">
                  <c:v>1.0363769769989052E-2</c:v>
                </c:pt>
                <c:pt idx="4">
                  <c:v>1.2356305581509724E-2</c:v>
                </c:pt>
                <c:pt idx="5">
                  <c:v>1.3357520650042027E-2</c:v>
                </c:pt>
                <c:pt idx="6">
                  <c:v>1.3185550574390583E-2</c:v>
                </c:pt>
                <c:pt idx="7">
                  <c:v>1.2652479005383219E-2</c:v>
                </c:pt>
                <c:pt idx="8">
                  <c:v>1.0907478368017545E-2</c:v>
                </c:pt>
                <c:pt idx="9">
                  <c:v>1.0312749288061323E-2</c:v>
                </c:pt>
                <c:pt idx="10">
                  <c:v>8.467101204819286E-3</c:v>
                </c:pt>
                <c:pt idx="11">
                  <c:v>7.2770266972652401E-3</c:v>
                </c:pt>
                <c:pt idx="12">
                  <c:v>2.5108683142827715E-3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D90-4225-A8C9-5191914B26EC}"/>
            </c:ext>
          </c:extLst>
        </c:ser>
        <c:ser>
          <c:idx val="26"/>
          <c:order val="21"/>
          <c:tx>
            <c:strRef>
              <c:f>TR!$CW$2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TR!$CZ$4:$CZ$16</c:f>
              <c:numCache>
                <c:formatCode>0.0</c:formatCode>
                <c:ptCount val="13"/>
                <c:pt idx="0">
                  <c:v>0</c:v>
                </c:pt>
                <c:pt idx="1">
                  <c:v>30.732182628062361</c:v>
                </c:pt>
                <c:pt idx="2">
                  <c:v>77.870267260579055</c:v>
                </c:pt>
                <c:pt idx="3">
                  <c:v>107.90924276169265</c:v>
                </c:pt>
                <c:pt idx="4">
                  <c:v>134.48218262806236</c:v>
                </c:pt>
                <c:pt idx="5">
                  <c:v>158.97550111358572</c:v>
                </c:pt>
                <c:pt idx="6">
                  <c:v>182.54454342984408</c:v>
                </c:pt>
                <c:pt idx="7">
                  <c:v>206.57572383073494</c:v>
                </c:pt>
                <c:pt idx="8">
                  <c:v>233.37973273942094</c:v>
                </c:pt>
                <c:pt idx="9">
                  <c:v>265.72939866369711</c:v>
                </c:pt>
                <c:pt idx="10">
                  <c:v>299.23440979955456</c:v>
                </c:pt>
                <c:pt idx="11">
                  <c:v>365.08908685968822</c:v>
                </c:pt>
                <c:pt idx="12">
                  <c:v>415</c:v>
                </c:pt>
              </c:numCache>
            </c:numRef>
          </c:xVal>
          <c:yVal>
            <c:numRef>
              <c:f>TR!$DA$4:$DA$16</c:f>
              <c:numCache>
                <c:formatCode>0.0000</c:formatCode>
                <c:ptCount val="13"/>
                <c:pt idx="0">
                  <c:v>0</c:v>
                </c:pt>
                <c:pt idx="1">
                  <c:v>4.1536262342603504E-3</c:v>
                </c:pt>
                <c:pt idx="2">
                  <c:v>8.3506533174953334E-3</c:v>
                </c:pt>
                <c:pt idx="3">
                  <c:v>1.047452726158872E-2</c:v>
                </c:pt>
                <c:pt idx="4">
                  <c:v>1.1955301204819285E-2</c:v>
                </c:pt>
                <c:pt idx="5">
                  <c:v>1.2900906024096404E-2</c:v>
                </c:pt>
                <c:pt idx="6">
                  <c:v>1.166817423540314E-2</c:v>
                </c:pt>
                <c:pt idx="7">
                  <c:v>1.1422659870250235E-2</c:v>
                </c:pt>
                <c:pt idx="8">
                  <c:v>9.8590662650602321E-3</c:v>
                </c:pt>
                <c:pt idx="9">
                  <c:v>9.0836372859860598E-3</c:v>
                </c:pt>
                <c:pt idx="10">
                  <c:v>6.9048940108259104E-3</c:v>
                </c:pt>
                <c:pt idx="11">
                  <c:v>2.3451784917447541E-3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D90-4225-A8C9-5191914B26EC}"/>
            </c:ext>
          </c:extLst>
        </c:ser>
        <c:ser>
          <c:idx val="27"/>
          <c:order val="22"/>
          <c:tx>
            <c:strRef>
              <c:f>TR!$DB$2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TR!$DE$4:$DE$16</c:f>
              <c:numCache>
                <c:formatCode>0.0</c:formatCode>
                <c:ptCount val="13"/>
                <c:pt idx="0">
                  <c:v>0</c:v>
                </c:pt>
                <c:pt idx="1">
                  <c:v>30.663888888888891</c:v>
                </c:pt>
                <c:pt idx="2">
                  <c:v>80.233333333333348</c:v>
                </c:pt>
                <c:pt idx="3">
                  <c:v>113.43333333333334</c:v>
                </c:pt>
                <c:pt idx="4">
                  <c:v>142.71388888888887</c:v>
                </c:pt>
                <c:pt idx="5">
                  <c:v>171.76388888888889</c:v>
                </c:pt>
                <c:pt idx="6">
                  <c:v>197.81666666666666</c:v>
                </c:pt>
                <c:pt idx="7">
                  <c:v>223.17777777777775</c:v>
                </c:pt>
                <c:pt idx="8">
                  <c:v>252.68888888888887</c:v>
                </c:pt>
                <c:pt idx="9">
                  <c:v>286.35000000000002</c:v>
                </c:pt>
                <c:pt idx="10">
                  <c:v>317.93611111111113</c:v>
                </c:pt>
                <c:pt idx="11">
                  <c:v>373.5</c:v>
                </c:pt>
                <c:pt idx="12">
                  <c:v>415</c:v>
                </c:pt>
              </c:numCache>
            </c:numRef>
          </c:xVal>
          <c:yVal>
            <c:numRef>
              <c:f>TR!$DF$4:$DF$16</c:f>
              <c:numCache>
                <c:formatCode>0.0000</c:formatCode>
                <c:ptCount val="13"/>
                <c:pt idx="0">
                  <c:v>0</c:v>
                </c:pt>
                <c:pt idx="1">
                  <c:v>4.1628770721985689E-3</c:v>
                </c:pt>
                <c:pt idx="2">
                  <c:v>7.2465471642668214E-3</c:v>
                </c:pt>
                <c:pt idx="3">
                  <c:v>9.9898950641274815E-3</c:v>
                </c:pt>
                <c:pt idx="4">
                  <c:v>1.0322891566265067E-2</c:v>
                </c:pt>
                <c:pt idx="5">
                  <c:v>1.0598064388702345E-2</c:v>
                </c:pt>
                <c:pt idx="6">
                  <c:v>1.1694161260426328E-2</c:v>
                </c:pt>
                <c:pt idx="7">
                  <c:v>1.0263813876194433E-2</c:v>
                </c:pt>
                <c:pt idx="8">
                  <c:v>9.0340791738381995E-3</c:v>
                </c:pt>
                <c:pt idx="9">
                  <c:v>9.1038681039949387E-3</c:v>
                </c:pt>
                <c:pt idx="10">
                  <c:v>7.8278491013233226E-3</c:v>
                </c:pt>
                <c:pt idx="11">
                  <c:v>2.8204819277108406E-3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D90-4225-A8C9-5191914B26EC}"/>
            </c:ext>
          </c:extLst>
        </c:ser>
        <c:ser>
          <c:idx val="36"/>
          <c:order val="23"/>
          <c:tx>
            <c:strRef>
              <c:f>TR!$DG$2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TR!$DJ$4:$DJ$17</c:f>
              <c:numCache>
                <c:formatCode>0.0</c:formatCode>
                <c:ptCount val="14"/>
                <c:pt idx="0">
                  <c:v>0</c:v>
                </c:pt>
                <c:pt idx="1">
                  <c:v>26.128016789087091</c:v>
                </c:pt>
                <c:pt idx="2">
                  <c:v>67.279643231899257</c:v>
                </c:pt>
                <c:pt idx="3">
                  <c:v>94.49632738719832</c:v>
                </c:pt>
                <c:pt idx="4">
                  <c:v>118.44700944386149</c:v>
                </c:pt>
                <c:pt idx="5">
                  <c:v>141.0912906610703</c:v>
                </c:pt>
                <c:pt idx="6">
                  <c:v>162.42917103882476</c:v>
                </c:pt>
                <c:pt idx="7">
                  <c:v>184.20251836306403</c:v>
                </c:pt>
                <c:pt idx="8">
                  <c:v>206.62906610703044</c:v>
                </c:pt>
                <c:pt idx="9">
                  <c:v>232.10388247639037</c:v>
                </c:pt>
                <c:pt idx="10">
                  <c:v>261.71563483735571</c:v>
                </c:pt>
                <c:pt idx="11">
                  <c:v>293.7224554039874</c:v>
                </c:pt>
                <c:pt idx="12">
                  <c:v>349.02675760755511</c:v>
                </c:pt>
                <c:pt idx="13">
                  <c:v>401.28279118572925</c:v>
                </c:pt>
              </c:numCache>
            </c:numRef>
          </c:xVal>
          <c:yVal>
            <c:numRef>
              <c:f>TR!$DK$4:$DK$17</c:f>
              <c:numCache>
                <c:formatCode>0.0000</c:formatCode>
                <c:ptCount val="14"/>
                <c:pt idx="0">
                  <c:v>0</c:v>
                </c:pt>
                <c:pt idx="1">
                  <c:v>4.5311514056224902E-3</c:v>
                </c:pt>
                <c:pt idx="2">
                  <c:v>8.7598788196263291E-3</c:v>
                </c:pt>
                <c:pt idx="3">
                  <c:v>1.1030851979345956E-2</c:v>
                </c:pt>
                <c:pt idx="4">
                  <c:v>1.2631396251673359E-2</c:v>
                </c:pt>
                <c:pt idx="5">
                  <c:v>1.4412115662650609E-2</c:v>
                </c:pt>
                <c:pt idx="6">
                  <c:v>1.3451078313253002E-2</c:v>
                </c:pt>
                <c:pt idx="7">
                  <c:v>1.349479796107507E-2</c:v>
                </c:pt>
                <c:pt idx="8">
                  <c:v>1.155892416725726E-2</c:v>
                </c:pt>
                <c:pt idx="9">
                  <c:v>1.0625306316173783E-2</c:v>
                </c:pt>
                <c:pt idx="10">
                  <c:v>7.9061273666093008E-3</c:v>
                </c:pt>
                <c:pt idx="11">
                  <c:v>6.2267836019402221E-3</c:v>
                </c:pt>
                <c:pt idx="12">
                  <c:v>1.8997725137839508E-3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D90-4225-A8C9-5191914B26EC}"/>
            </c:ext>
          </c:extLst>
        </c:ser>
        <c:ser>
          <c:idx val="35"/>
          <c:order val="24"/>
          <c:tx>
            <c:strRef>
              <c:f>TR!$DL$2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TR!$DO$4:$DO$17</c:f>
              <c:numCache>
                <c:formatCode>0.0</c:formatCode>
                <c:ptCount val="14"/>
                <c:pt idx="0">
                  <c:v>0</c:v>
                </c:pt>
                <c:pt idx="1">
                  <c:v>36.533371691599541</c:v>
                </c:pt>
                <c:pt idx="2">
                  <c:v>86.915995397008061</c:v>
                </c:pt>
                <c:pt idx="3">
                  <c:v>112.70425776754891</c:v>
                </c:pt>
                <c:pt idx="4">
                  <c:v>139.68642117376294</c:v>
                </c:pt>
                <c:pt idx="5">
                  <c:v>165.47468354430379</c:v>
                </c:pt>
                <c:pt idx="6">
                  <c:v>186.96490218642117</c:v>
                </c:pt>
                <c:pt idx="7">
                  <c:v>209.17146144994246</c:v>
                </c:pt>
                <c:pt idx="8">
                  <c:v>232.33314154200229</c:v>
                </c:pt>
                <c:pt idx="9">
                  <c:v>255.73360184119679</c:v>
                </c:pt>
                <c:pt idx="10">
                  <c:v>284.14844649021865</c:v>
                </c:pt>
                <c:pt idx="11">
                  <c:v>323.3084004602992</c:v>
                </c:pt>
                <c:pt idx="12">
                  <c:v>380.37686996547757</c:v>
                </c:pt>
                <c:pt idx="13">
                  <c:v>415</c:v>
                </c:pt>
              </c:numCache>
            </c:numRef>
          </c:xVal>
          <c:yVal>
            <c:numRef>
              <c:f>TR!$DP$4:$DP$17</c:f>
              <c:numCache>
                <c:formatCode>0.0000</c:formatCode>
                <c:ptCount val="14"/>
                <c:pt idx="0">
                  <c:v>0</c:v>
                </c:pt>
                <c:pt idx="1">
                  <c:v>4.3521852114339708E-3</c:v>
                </c:pt>
                <c:pt idx="2">
                  <c:v>8.9030078936435369E-3</c:v>
                </c:pt>
                <c:pt idx="3">
                  <c:v>1.0897050602409643E-2</c:v>
                </c:pt>
                <c:pt idx="4">
                  <c:v>1.1929015108051246E-2</c:v>
                </c:pt>
                <c:pt idx="5">
                  <c:v>1.3624803212851417E-2</c:v>
                </c:pt>
                <c:pt idx="6">
                  <c:v>1.2782559571619816E-2</c:v>
                </c:pt>
                <c:pt idx="7">
                  <c:v>1.1180958835341362E-2</c:v>
                </c:pt>
                <c:pt idx="8">
                  <c:v>1.1264735677403482E-2</c:v>
                </c:pt>
                <c:pt idx="9">
                  <c:v>1.011518564052127E-2</c:v>
                </c:pt>
                <c:pt idx="10">
                  <c:v>7.4665197934595598E-3</c:v>
                </c:pt>
                <c:pt idx="11">
                  <c:v>5.7651166367598001E-3</c:v>
                </c:pt>
                <c:pt idx="12">
                  <c:v>2.2008408807644387E-3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D90-4225-A8C9-5191914B26EC}"/>
            </c:ext>
          </c:extLst>
        </c:ser>
        <c:ser>
          <c:idx val="34"/>
          <c:order val="25"/>
          <c:tx>
            <c:strRef>
              <c:f>TR!$DQ$2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TR!$DT$4:$DT$18</c:f>
              <c:numCache>
                <c:formatCode>0.0</c:formatCode>
                <c:ptCount val="15"/>
                <c:pt idx="0">
                  <c:v>0</c:v>
                </c:pt>
                <c:pt idx="1">
                  <c:v>27.422907488986784</c:v>
                </c:pt>
                <c:pt idx="2">
                  <c:v>71.985132158590304</c:v>
                </c:pt>
                <c:pt idx="3">
                  <c:v>101.69328193832598</c:v>
                </c:pt>
                <c:pt idx="4">
                  <c:v>124.0886563876652</c:v>
                </c:pt>
                <c:pt idx="5">
                  <c:v>141.91354625550662</c:v>
                </c:pt>
                <c:pt idx="6">
                  <c:v>156.76762114537445</c:v>
                </c:pt>
                <c:pt idx="7">
                  <c:v>174.59251101321587</c:v>
                </c:pt>
                <c:pt idx="8">
                  <c:v>196.30231277533039</c:v>
                </c:pt>
                <c:pt idx="9">
                  <c:v>217.78359030837004</c:v>
                </c:pt>
                <c:pt idx="10">
                  <c:v>242.00715859030834</c:v>
                </c:pt>
                <c:pt idx="11">
                  <c:v>273.08645374449338</c:v>
                </c:pt>
                <c:pt idx="12">
                  <c:v>309.19328193832598</c:v>
                </c:pt>
                <c:pt idx="13">
                  <c:v>371.35187224669602</c:v>
                </c:pt>
                <c:pt idx="14">
                  <c:v>415</c:v>
                </c:pt>
              </c:numCache>
            </c:numRef>
          </c:xVal>
          <c:yVal>
            <c:numRef>
              <c:f>TR!$DU$4:$DU$18</c:f>
              <c:numCache>
                <c:formatCode>0.0000</c:formatCode>
                <c:ptCount val="15"/>
                <c:pt idx="0">
                  <c:v>0</c:v>
                </c:pt>
                <c:pt idx="1">
                  <c:v>4.5053574297188757E-3</c:v>
                </c:pt>
                <c:pt idx="2">
                  <c:v>8.3433895582329335E-3</c:v>
                </c:pt>
                <c:pt idx="3">
                  <c:v>1.2117274917853232E-2</c:v>
                </c:pt>
                <c:pt idx="4">
                  <c:v>1.2140588400112066E-2</c:v>
                </c:pt>
                <c:pt idx="5">
                  <c:v>1.4009142857142864E-2</c:v>
                </c:pt>
                <c:pt idx="6">
                  <c:v>1.3900787148594395E-2</c:v>
                </c:pt>
                <c:pt idx="7">
                  <c:v>1.3186967871485938E-2</c:v>
                </c:pt>
                <c:pt idx="8">
                  <c:v>1.4026167649320685E-2</c:v>
                </c:pt>
                <c:pt idx="9">
                  <c:v>1.254580876698284E-2</c:v>
                </c:pt>
                <c:pt idx="10">
                  <c:v>1.1151137431080262E-2</c:v>
                </c:pt>
                <c:pt idx="11">
                  <c:v>9.0785792520732076E-3</c:v>
                </c:pt>
                <c:pt idx="12">
                  <c:v>6.1478744608062024E-3</c:v>
                </c:pt>
                <c:pt idx="13">
                  <c:v>2.0470522929413992E-3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D90-4225-A8C9-5191914B26EC}"/>
            </c:ext>
          </c:extLst>
        </c:ser>
        <c:ser>
          <c:idx val="33"/>
          <c:order val="26"/>
          <c:tx>
            <c:strRef>
              <c:f>TR!$DV$2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TR!$DY$4:$DY$17</c:f>
              <c:numCache>
                <c:formatCode>0.0</c:formatCode>
                <c:ptCount val="14"/>
                <c:pt idx="0">
                  <c:v>0</c:v>
                </c:pt>
                <c:pt idx="1">
                  <c:v>31.273377337733773</c:v>
                </c:pt>
                <c:pt idx="2">
                  <c:v>76.699669966996694</c:v>
                </c:pt>
                <c:pt idx="3">
                  <c:v>105.00550055005499</c:v>
                </c:pt>
                <c:pt idx="4">
                  <c:v>132.39823982398241</c:v>
                </c:pt>
                <c:pt idx="5">
                  <c:v>157.27997799779979</c:v>
                </c:pt>
                <c:pt idx="6">
                  <c:v>181.47689768976898</c:v>
                </c:pt>
                <c:pt idx="7">
                  <c:v>205.21727172717272</c:v>
                </c:pt>
                <c:pt idx="8">
                  <c:v>228.95764576457645</c:v>
                </c:pt>
                <c:pt idx="9">
                  <c:v>254.75247524752476</c:v>
                </c:pt>
                <c:pt idx="10">
                  <c:v>287.16721672167216</c:v>
                </c:pt>
                <c:pt idx="11">
                  <c:v>333.05005500550055</c:v>
                </c:pt>
                <c:pt idx="12">
                  <c:v>387.37898789878989</c:v>
                </c:pt>
                <c:pt idx="13">
                  <c:v>415</c:v>
                </c:pt>
              </c:numCache>
            </c:numRef>
          </c:xVal>
          <c:yVal>
            <c:numRef>
              <c:f>TR!$DZ$4:$DZ$17</c:f>
              <c:numCache>
                <c:formatCode>0.0000</c:formatCode>
                <c:ptCount val="14"/>
                <c:pt idx="0">
                  <c:v>0</c:v>
                </c:pt>
                <c:pt idx="1">
                  <c:v>4.4958367777680067E-3</c:v>
                </c:pt>
                <c:pt idx="2">
                  <c:v>8.5035483870967762E-3</c:v>
                </c:pt>
                <c:pt idx="3">
                  <c:v>1.1686638165565491E-2</c:v>
                </c:pt>
                <c:pt idx="4">
                  <c:v>1.2413307021188192E-2</c:v>
                </c:pt>
                <c:pt idx="5">
                  <c:v>1.394100637845499E-2</c:v>
                </c:pt>
                <c:pt idx="6">
                  <c:v>1.3424924424972633E-2</c:v>
                </c:pt>
                <c:pt idx="7">
                  <c:v>1.2002286697811662E-2</c:v>
                </c:pt>
                <c:pt idx="8">
                  <c:v>1.138987951807228E-2</c:v>
                </c:pt>
                <c:pt idx="9">
                  <c:v>9.9925799750726976E-3</c:v>
                </c:pt>
                <c:pt idx="10">
                  <c:v>7.598468158347675E-3</c:v>
                </c:pt>
                <c:pt idx="11">
                  <c:v>4.2515477293790542E-3</c:v>
                </c:pt>
                <c:pt idx="12">
                  <c:v>1.1368156925221585E-3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D90-4225-A8C9-5191914B26EC}"/>
            </c:ext>
          </c:extLst>
        </c:ser>
        <c:ser>
          <c:idx val="32"/>
          <c:order val="27"/>
          <c:tx>
            <c:strRef>
              <c:f>TR!$EA$2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TR!$ED$4:$ED$17</c:f>
              <c:numCache>
                <c:formatCode>0.0</c:formatCode>
                <c:ptCount val="14"/>
                <c:pt idx="0">
                  <c:v>0</c:v>
                </c:pt>
                <c:pt idx="1">
                  <c:v>28.462389380530972</c:v>
                </c:pt>
                <c:pt idx="2">
                  <c:v>73.221792035398238</c:v>
                </c:pt>
                <c:pt idx="3">
                  <c:v>101.9137168141593</c:v>
                </c:pt>
                <c:pt idx="4">
                  <c:v>125.7853982300885</c:v>
                </c:pt>
                <c:pt idx="5">
                  <c:v>149.19800884955754</c:v>
                </c:pt>
                <c:pt idx="6">
                  <c:v>171.00387168141594</c:v>
                </c:pt>
                <c:pt idx="7">
                  <c:v>190.51438053097343</c:v>
                </c:pt>
                <c:pt idx="8">
                  <c:v>211.1725663716814</c:v>
                </c:pt>
                <c:pt idx="9">
                  <c:v>234.35564159292034</c:v>
                </c:pt>
                <c:pt idx="10">
                  <c:v>260.29314159292039</c:v>
                </c:pt>
                <c:pt idx="11">
                  <c:v>292.88716814159295</c:v>
                </c:pt>
                <c:pt idx="12">
                  <c:v>363.3545353982301</c:v>
                </c:pt>
                <c:pt idx="13">
                  <c:v>415</c:v>
                </c:pt>
              </c:numCache>
            </c:numRef>
          </c:xVal>
          <c:yVal>
            <c:numRef>
              <c:f>TR!$EE$4:$EE$17</c:f>
              <c:numCache>
                <c:formatCode>0.0000</c:formatCode>
                <c:ptCount val="14"/>
                <c:pt idx="0">
                  <c:v>0</c:v>
                </c:pt>
                <c:pt idx="1">
                  <c:v>4.4672988729109993E-3</c:v>
                </c:pt>
                <c:pt idx="2">
                  <c:v>9.1120991006278605E-3</c:v>
                </c:pt>
                <c:pt idx="3">
                  <c:v>1.1714484605087018E-2</c:v>
                </c:pt>
                <c:pt idx="4">
                  <c:v>1.3278997590361446E-2</c:v>
                </c:pt>
                <c:pt idx="5">
                  <c:v>1.4892122335495826E-2</c:v>
                </c:pt>
                <c:pt idx="6">
                  <c:v>1.4305945643037266E-2</c:v>
                </c:pt>
                <c:pt idx="7">
                  <c:v>1.3956764199655787E-2</c:v>
                </c:pt>
                <c:pt idx="8">
                  <c:v>1.3555461847389524E-2</c:v>
                </c:pt>
                <c:pt idx="9">
                  <c:v>1.1898522391452634E-2</c:v>
                </c:pt>
                <c:pt idx="10">
                  <c:v>1.0372401606425672E-2</c:v>
                </c:pt>
                <c:pt idx="11">
                  <c:v>7.6586306200411448E-3</c:v>
                </c:pt>
                <c:pt idx="12">
                  <c:v>2.6517333333333322E-3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D90-4225-A8C9-5191914B26EC}"/>
            </c:ext>
          </c:extLst>
        </c:ser>
        <c:ser>
          <c:idx val="31"/>
          <c:order val="28"/>
          <c:tx>
            <c:strRef>
              <c:f>TR!$EF$2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TR!$EI$4:$EI$15</c:f>
              <c:numCache>
                <c:formatCode>0.0</c:formatCode>
                <c:ptCount val="12"/>
                <c:pt idx="0">
                  <c:v>0</c:v>
                </c:pt>
                <c:pt idx="1">
                  <c:v>11.3264192139738</c:v>
                </c:pt>
                <c:pt idx="2">
                  <c:v>33.752729257641924</c:v>
                </c:pt>
                <c:pt idx="3">
                  <c:v>55.725982532751097</c:v>
                </c:pt>
                <c:pt idx="4">
                  <c:v>77.472707423580786</c:v>
                </c:pt>
                <c:pt idx="5">
                  <c:v>98.539847161572055</c:v>
                </c:pt>
                <c:pt idx="6">
                  <c:v>121.87227074235807</c:v>
                </c:pt>
                <c:pt idx="7">
                  <c:v>147.92303493449782</c:v>
                </c:pt>
                <c:pt idx="8">
                  <c:v>176.91866812227073</c:v>
                </c:pt>
                <c:pt idx="9">
                  <c:v>212.03056768558952</c:v>
                </c:pt>
                <c:pt idx="10">
                  <c:v>323.02947598253274</c:v>
                </c:pt>
                <c:pt idx="11">
                  <c:v>415</c:v>
                </c:pt>
              </c:numCache>
            </c:numRef>
          </c:xVal>
          <c:yVal>
            <c:numRef>
              <c:f>TR!$EJ$4:$EJ$15</c:f>
              <c:numCache>
                <c:formatCode>0.0000</c:formatCode>
                <c:ptCount val="12"/>
                <c:pt idx="0">
                  <c:v>0</c:v>
                </c:pt>
                <c:pt idx="1">
                  <c:v>1.3543556626506021E-2</c:v>
                </c:pt>
                <c:pt idx="2">
                  <c:v>1.4108246865011064E-2</c:v>
                </c:pt>
                <c:pt idx="3">
                  <c:v>1.6144959839357431E-2</c:v>
                </c:pt>
                <c:pt idx="4">
                  <c:v>1.5032148594377516E-2</c:v>
                </c:pt>
                <c:pt idx="5">
                  <c:v>1.4773718875502001E-2</c:v>
                </c:pt>
                <c:pt idx="6">
                  <c:v>1.3422235147486505E-2</c:v>
                </c:pt>
                <c:pt idx="7">
                  <c:v>1.1779632213062764E-2</c:v>
                </c:pt>
                <c:pt idx="8">
                  <c:v>9.2734702189037968E-3</c:v>
                </c:pt>
                <c:pt idx="9">
                  <c:v>6.3142512908777896E-3</c:v>
                </c:pt>
                <c:pt idx="10">
                  <c:v>1.1199240310997684E-3</c:v>
                </c:pt>
                <c:pt idx="1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D90-4225-A8C9-5191914B26EC}"/>
            </c:ext>
          </c:extLst>
        </c:ser>
        <c:ser>
          <c:idx val="30"/>
          <c:order val="29"/>
          <c:tx>
            <c:strRef>
              <c:f>TR!$EK$2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TR!$EN$4:$EN$17</c:f>
              <c:numCache>
                <c:formatCode>0.0</c:formatCode>
                <c:ptCount val="14"/>
                <c:pt idx="0">
                  <c:v>0</c:v>
                </c:pt>
                <c:pt idx="1">
                  <c:v>6.1591606960081879</c:v>
                </c:pt>
                <c:pt idx="2">
                  <c:v>22.512794268167859</c:v>
                </c:pt>
                <c:pt idx="3">
                  <c:v>41.202661207778917</c:v>
                </c:pt>
                <c:pt idx="4">
                  <c:v>57.981064483111567</c:v>
                </c:pt>
                <c:pt idx="5">
                  <c:v>75.821392016376663</c:v>
                </c:pt>
                <c:pt idx="6">
                  <c:v>95.997952917093144</c:v>
                </c:pt>
                <c:pt idx="7">
                  <c:v>117.66120777891504</c:v>
                </c:pt>
                <c:pt idx="8">
                  <c:v>141.23592630501537</c:v>
                </c:pt>
                <c:pt idx="9">
                  <c:v>166.72210849539405</c:v>
                </c:pt>
                <c:pt idx="10">
                  <c:v>194.11975435005115</c:v>
                </c:pt>
                <c:pt idx="11">
                  <c:v>227.67656090071648</c:v>
                </c:pt>
                <c:pt idx="12">
                  <c:v>330.89559877175026</c:v>
                </c:pt>
                <c:pt idx="13">
                  <c:v>415</c:v>
                </c:pt>
              </c:numCache>
            </c:numRef>
          </c:xVal>
          <c:yVal>
            <c:numRef>
              <c:f>TR!$EO$4:$EO$17</c:f>
              <c:numCache>
                <c:formatCode>0.0000</c:formatCode>
                <c:ptCount val="14"/>
                <c:pt idx="0">
                  <c:v>0</c:v>
                </c:pt>
                <c:pt idx="1">
                  <c:v>1.9637415870378067E-2</c:v>
                </c:pt>
                <c:pt idx="2">
                  <c:v>1.4444101405622488E-2</c:v>
                </c:pt>
                <c:pt idx="3">
                  <c:v>1.6120499999999999E-2</c:v>
                </c:pt>
                <c:pt idx="4">
                  <c:v>1.5851726907630523E-2</c:v>
                </c:pt>
                <c:pt idx="5">
                  <c:v>1.6741097724230256E-2</c:v>
                </c:pt>
                <c:pt idx="6">
                  <c:v>1.6164053012048187E-2</c:v>
                </c:pt>
                <c:pt idx="7">
                  <c:v>1.5202808155699727E-2</c:v>
                </c:pt>
                <c:pt idx="8">
                  <c:v>1.3263418419440468E-2</c:v>
                </c:pt>
                <c:pt idx="9">
                  <c:v>1.1207616037922188E-2</c:v>
                </c:pt>
                <c:pt idx="10">
                  <c:v>9.1329766123316915E-3</c:v>
                </c:pt>
                <c:pt idx="11">
                  <c:v>5.861999999999994E-3</c:v>
                </c:pt>
                <c:pt idx="12">
                  <c:v>9.7616770110746094E-4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D90-4225-A8C9-5191914B26EC}"/>
            </c:ext>
          </c:extLst>
        </c:ser>
        <c:ser>
          <c:idx val="29"/>
          <c:order val="30"/>
          <c:tx>
            <c:strRef>
              <c:f>TR!$EP$2</c:f>
              <c:strCache>
                <c:ptCount val="1"/>
                <c:pt idx="0">
                  <c:v>1987*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TR!$ES$4:$ES$15</c:f>
              <c:numCache>
                <c:formatCode>0.0</c:formatCode>
                <c:ptCount val="12"/>
                <c:pt idx="0">
                  <c:v>0</c:v>
                </c:pt>
                <c:pt idx="1">
                  <c:v>13.613756613756612</c:v>
                </c:pt>
                <c:pt idx="2">
                  <c:v>37.767195767195766</c:v>
                </c:pt>
                <c:pt idx="3">
                  <c:v>59.06613756613757</c:v>
                </c:pt>
                <c:pt idx="4">
                  <c:v>81.023809523809518</c:v>
                </c:pt>
                <c:pt idx="5">
                  <c:v>102.98148148148148</c:v>
                </c:pt>
                <c:pt idx="6">
                  <c:v>125.81746031746033</c:v>
                </c:pt>
                <c:pt idx="7">
                  <c:v>150.62962962962962</c:v>
                </c:pt>
                <c:pt idx="8">
                  <c:v>177.41798941798942</c:v>
                </c:pt>
                <c:pt idx="9">
                  <c:v>208.8174603174603</c:v>
                </c:pt>
                <c:pt idx="10">
                  <c:v>320.58201058201058</c:v>
                </c:pt>
                <c:pt idx="11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TR!$ET$4:$ET$15</c:f>
              <c:numCache>
                <c:formatCode>0.0000</c:formatCode>
                <c:ptCount val="12"/>
                <c:pt idx="0">
                  <c:v>0</c:v>
                </c:pt>
                <c:pt idx="1">
                  <c:v>1.3137446560435292E-2</c:v>
                </c:pt>
                <c:pt idx="2">
                  <c:v>1.4872364457831326E-2</c:v>
                </c:pt>
                <c:pt idx="3">
                  <c:v>1.5177624784853695E-2</c:v>
                </c:pt>
                <c:pt idx="4">
                  <c:v>1.4725301204819284E-2</c:v>
                </c:pt>
                <c:pt idx="5">
                  <c:v>1.4712908777969009E-2</c:v>
                </c:pt>
                <c:pt idx="6">
                  <c:v>1.2909134720700981E-2</c:v>
                </c:pt>
                <c:pt idx="7">
                  <c:v>1.1452285002077279E-2</c:v>
                </c:pt>
                <c:pt idx="8">
                  <c:v>9.247195030120484E-3</c:v>
                </c:pt>
                <c:pt idx="9">
                  <c:v>6.4652585023638838E-3</c:v>
                </c:pt>
                <c:pt idx="10">
                  <c:v>1.2518800784533492E-3</c:v>
                </c:pt>
                <c:pt idx="11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8-8D90-4225-A8C9-5191914B26EC}"/>
            </c:ext>
          </c:extLst>
        </c:ser>
        <c:ser>
          <c:idx val="28"/>
          <c:order val="31"/>
          <c:tx>
            <c:strRef>
              <c:f>TR!$EU$2</c:f>
              <c:strCache>
                <c:ptCount val="1"/>
                <c:pt idx="0">
                  <c:v>1987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TR!$EX$4:$EX$16</c:f>
              <c:numCache>
                <c:formatCode>0.0</c:formatCode>
                <c:ptCount val="13"/>
                <c:pt idx="0">
                  <c:v>0</c:v>
                </c:pt>
                <c:pt idx="1">
                  <c:v>7.5991861648016279</c:v>
                </c:pt>
                <c:pt idx="2">
                  <c:v>26.808240081383516</c:v>
                </c:pt>
                <c:pt idx="3">
                  <c:v>49.605798575788398</c:v>
                </c:pt>
                <c:pt idx="4">
                  <c:v>71.981180061037634</c:v>
                </c:pt>
                <c:pt idx="5">
                  <c:v>92.878942014242114</c:v>
                </c:pt>
                <c:pt idx="6">
                  <c:v>112.9323499491353</c:v>
                </c:pt>
                <c:pt idx="7">
                  <c:v>134.46337741607323</c:v>
                </c:pt>
                <c:pt idx="8">
                  <c:v>158.10528992878943</c:v>
                </c:pt>
                <c:pt idx="9">
                  <c:v>184.70244150559512</c:v>
                </c:pt>
                <c:pt idx="10">
                  <c:v>213.41047812817902</c:v>
                </c:pt>
                <c:pt idx="11">
                  <c:v>321.48779247202441</c:v>
                </c:pt>
                <c:pt idx="12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TR!$EY$4:$EY$16</c:f>
              <c:numCache>
                <c:formatCode>0.0000</c:formatCode>
                <c:ptCount val="13"/>
                <c:pt idx="0">
                  <c:v>0</c:v>
                </c:pt>
                <c:pt idx="1">
                  <c:v>1.052086345381526E-2</c:v>
                </c:pt>
                <c:pt idx="2">
                  <c:v>1.3884740416210298E-2</c:v>
                </c:pt>
                <c:pt idx="3">
                  <c:v>1.5454485110252323E-2</c:v>
                </c:pt>
                <c:pt idx="4">
                  <c:v>1.6160618322345992E-2</c:v>
                </c:pt>
                <c:pt idx="5">
                  <c:v>1.6240869565217402E-2</c:v>
                </c:pt>
                <c:pt idx="6">
                  <c:v>1.5169186132284235E-2</c:v>
                </c:pt>
                <c:pt idx="7">
                  <c:v>1.4936058195044321E-2</c:v>
                </c:pt>
                <c:pt idx="8">
                  <c:v>1.2313093730855627E-2</c:v>
                </c:pt>
                <c:pt idx="9">
                  <c:v>1.0358532638014754E-2</c:v>
                </c:pt>
                <c:pt idx="10">
                  <c:v>7.833790815435648E-3</c:v>
                </c:pt>
                <c:pt idx="11">
                  <c:v>1.5399058989909991E-3</c:v>
                </c:pt>
                <c:pt idx="12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7-8D90-4225-A8C9-5191914B26EC}"/>
            </c:ext>
          </c:extLst>
        </c:ser>
        <c:ser>
          <c:idx val="15"/>
          <c:order val="32"/>
          <c:tx>
            <c:strRef>
              <c:f>TR!$EZ$2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TR!$FC$4:$FC$16</c:f>
              <c:numCache>
                <c:formatCode>General</c:formatCode>
                <c:ptCount val="13"/>
                <c:pt idx="0">
                  <c:v>0</c:v>
                </c:pt>
                <c:pt idx="1">
                  <c:v>9.0892094017094003</c:v>
                </c:pt>
                <c:pt idx="2">
                  <c:v>30.371260683760681</c:v>
                </c:pt>
                <c:pt idx="3">
                  <c:v>50.323183760683762</c:v>
                </c:pt>
                <c:pt idx="4">
                  <c:v>67.504006410256409</c:v>
                </c:pt>
                <c:pt idx="5">
                  <c:v>87.455929487179489</c:v>
                </c:pt>
                <c:pt idx="6">
                  <c:v>107.96207264957265</c:v>
                </c:pt>
                <c:pt idx="7">
                  <c:v>129.02243589743591</c:v>
                </c:pt>
                <c:pt idx="8">
                  <c:v>153.40811965811966</c:v>
                </c:pt>
                <c:pt idx="9">
                  <c:v>181.673344017094</c:v>
                </c:pt>
                <c:pt idx="10">
                  <c:v>214.92654914529913</c:v>
                </c:pt>
                <c:pt idx="11">
                  <c:v>324.107905982906</c:v>
                </c:pt>
                <c:pt idx="12">
                  <c:v>415</c:v>
                </c:pt>
              </c:numCache>
            </c:numRef>
          </c:xVal>
          <c:yVal>
            <c:numRef>
              <c:f>TR!$FD$4:$FD$16</c:f>
              <c:numCache>
                <c:formatCode>0.0000</c:formatCode>
                <c:ptCount val="13"/>
                <c:pt idx="0">
                  <c:v>0</c:v>
                </c:pt>
                <c:pt idx="1">
                  <c:v>2.7505142521304735E-2</c:v>
                </c:pt>
                <c:pt idx="2">
                  <c:v>1.3840087623220153E-2</c:v>
                </c:pt>
                <c:pt idx="3">
                  <c:v>1.6915662650602407E-2</c:v>
                </c:pt>
                <c:pt idx="4">
                  <c:v>1.578795180722891E-2</c:v>
                </c:pt>
                <c:pt idx="5">
                  <c:v>1.4363474952441342E-2</c:v>
                </c:pt>
                <c:pt idx="6">
                  <c:v>1.2530120481927717E-2</c:v>
                </c:pt>
                <c:pt idx="7">
                  <c:v>1.2404819277108431E-2</c:v>
                </c:pt>
                <c:pt idx="8">
                  <c:v>1.127710843373494E-2</c:v>
                </c:pt>
                <c:pt idx="9">
                  <c:v>7.5180722891566298E-3</c:v>
                </c:pt>
                <c:pt idx="10">
                  <c:v>5.467688937568457E-3</c:v>
                </c:pt>
                <c:pt idx="11">
                  <c:v>7.7014399059653074E-4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F0-44ED-8A1F-C9E4F7FE3BF4}"/>
            </c:ext>
          </c:extLst>
        </c:ser>
        <c:ser>
          <c:idx val="4"/>
          <c:order val="33"/>
          <c:tx>
            <c:strRef>
              <c:f>TR!$FE$2</c:f>
              <c:strCache>
                <c:ptCount val="1"/>
                <c:pt idx="0">
                  <c:v>1985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TR!$FH$4:$FH$15</c:f>
              <c:numCache>
                <c:formatCode>General</c:formatCode>
                <c:ptCount val="12"/>
                <c:pt idx="0">
                  <c:v>0</c:v>
                </c:pt>
                <c:pt idx="1">
                  <c:v>11.306089743589745</c:v>
                </c:pt>
                <c:pt idx="2">
                  <c:v>35.91346153846154</c:v>
                </c:pt>
                <c:pt idx="3">
                  <c:v>58.636485042735046</c:v>
                </c:pt>
                <c:pt idx="4">
                  <c:v>78.588408119658112</c:v>
                </c:pt>
                <c:pt idx="5">
                  <c:v>97.9861111111111</c:v>
                </c:pt>
                <c:pt idx="6">
                  <c:v>119.60069444444443</c:v>
                </c:pt>
                <c:pt idx="7">
                  <c:v>143.65384615384616</c:v>
                </c:pt>
                <c:pt idx="8">
                  <c:v>167.48530982905984</c:v>
                </c:pt>
                <c:pt idx="9">
                  <c:v>193.31196581196582</c:v>
                </c:pt>
                <c:pt idx="10">
                  <c:v>226.01095085470087</c:v>
                </c:pt>
                <c:pt idx="11">
                  <c:v>330.20432692307691</c:v>
                </c:pt>
              </c:numCache>
            </c:numRef>
          </c:xVal>
          <c:yVal>
            <c:numRef>
              <c:f>TR!$FI$4:$FI$15</c:f>
              <c:numCache>
                <c:formatCode>0.0000</c:formatCode>
                <c:ptCount val="12"/>
                <c:pt idx="0">
                  <c:v>0</c:v>
                </c:pt>
                <c:pt idx="1">
                  <c:v>1.5478384124734229E-2</c:v>
                </c:pt>
                <c:pt idx="2">
                  <c:v>1.4660240963855422E-2</c:v>
                </c:pt>
                <c:pt idx="3">
                  <c:v>1.592062367115521E-2</c:v>
                </c:pt>
                <c:pt idx="4">
                  <c:v>1.4244768547875724E-2</c:v>
                </c:pt>
                <c:pt idx="5">
                  <c:v>1.4660240963855431E-2</c:v>
                </c:pt>
                <c:pt idx="6">
                  <c:v>1.4120900995285478E-2</c:v>
                </c:pt>
                <c:pt idx="7">
                  <c:v>1.2382707299787387E-2</c:v>
                </c:pt>
                <c:pt idx="8">
                  <c:v>1.0378931655826838E-2</c:v>
                </c:pt>
                <c:pt idx="9">
                  <c:v>9.0216867469879655E-3</c:v>
                </c:pt>
                <c:pt idx="10">
                  <c:v>5.1552495697073947E-3</c:v>
                </c:pt>
                <c:pt idx="11">
                  <c:v>1.0024096385542163E-3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2FD-409C-9CFE-C00068A97F5B}"/>
            </c:ext>
          </c:extLst>
        </c:ser>
        <c:ser>
          <c:idx val="3"/>
          <c:order val="34"/>
          <c:tx>
            <c:strRef>
              <c:f>TR!$FJ$2</c:f>
              <c:strCache>
                <c:ptCount val="1"/>
                <c:pt idx="0">
                  <c:v>1984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TR!$FM$4:$FM$15</c:f>
              <c:numCache>
                <c:formatCode>General</c:formatCode>
                <c:ptCount val="12"/>
                <c:pt idx="0">
                  <c:v>0</c:v>
                </c:pt>
                <c:pt idx="1">
                  <c:v>10.197649572649572</c:v>
                </c:pt>
                <c:pt idx="2">
                  <c:v>41.455662393162385</c:v>
                </c:pt>
                <c:pt idx="3">
                  <c:v>72.491987179487182</c:v>
                </c:pt>
                <c:pt idx="4">
                  <c:v>92.998130341880341</c:v>
                </c:pt>
                <c:pt idx="5">
                  <c:v>114.05849358974359</c:v>
                </c:pt>
                <c:pt idx="6">
                  <c:v>135.67307692307691</c:v>
                </c:pt>
                <c:pt idx="7">
                  <c:v>157.28766025641028</c:v>
                </c:pt>
                <c:pt idx="8">
                  <c:v>180.56490384615387</c:v>
                </c:pt>
                <c:pt idx="9">
                  <c:v>206.05902777777777</c:v>
                </c:pt>
                <c:pt idx="10">
                  <c:v>237.09535256410257</c:v>
                </c:pt>
                <c:pt idx="11">
                  <c:v>335.19230769230768</c:v>
                </c:pt>
              </c:numCache>
            </c:numRef>
          </c:xVal>
          <c:yVal>
            <c:numRef>
              <c:f>TR!$FN$4:$FN$15</c:f>
              <c:numCache>
                <c:formatCode>0.0000</c:formatCode>
                <c:ptCount val="12"/>
                <c:pt idx="0">
                  <c:v>0</c:v>
                </c:pt>
                <c:pt idx="1">
                  <c:v>2.7947616553169196E-2</c:v>
                </c:pt>
                <c:pt idx="2">
                  <c:v>6.4101458465440726E-3</c:v>
                </c:pt>
                <c:pt idx="3">
                  <c:v>1.5036144578313248E-2</c:v>
                </c:pt>
                <c:pt idx="4">
                  <c:v>1.7093722257450858E-2</c:v>
                </c:pt>
                <c:pt idx="5">
                  <c:v>1.4244768547875724E-2</c:v>
                </c:pt>
                <c:pt idx="6">
                  <c:v>1.3532530120481921E-2</c:v>
                </c:pt>
                <c:pt idx="7">
                  <c:v>1.2345466074825607E-2</c:v>
                </c:pt>
                <c:pt idx="8">
                  <c:v>9.4139339968570008E-3</c:v>
                </c:pt>
                <c:pt idx="9">
                  <c:v>7.8449449973808164E-3</c:v>
                </c:pt>
                <c:pt idx="10">
                  <c:v>5.4676889375684613E-3</c:v>
                </c:pt>
                <c:pt idx="11">
                  <c:v>7.5180722891566329E-4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FD-409C-9CFE-C00068A97F5B}"/>
            </c:ext>
          </c:extLst>
        </c:ser>
        <c:ser>
          <c:idx val="2"/>
          <c:order val="35"/>
          <c:tx>
            <c:strRef>
              <c:f>TR!$FO$2</c:f>
              <c:strCache>
                <c:ptCount val="1"/>
                <c:pt idx="0">
                  <c:v>1983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TR!$FR$4:$FR$16</c:f>
              <c:numCache>
                <c:formatCode>General</c:formatCode>
                <c:ptCount val="13"/>
                <c:pt idx="0">
                  <c:v>0</c:v>
                </c:pt>
                <c:pt idx="1">
                  <c:v>12.96875</c:v>
                </c:pt>
                <c:pt idx="2">
                  <c:v>35.359241452991455</c:v>
                </c:pt>
                <c:pt idx="3">
                  <c:v>54.75694444444445</c:v>
                </c:pt>
                <c:pt idx="4">
                  <c:v>75.263087606837615</c:v>
                </c:pt>
                <c:pt idx="5">
                  <c:v>94.660790598290589</c:v>
                </c:pt>
                <c:pt idx="6">
                  <c:v>112.95005341880342</c:v>
                </c:pt>
                <c:pt idx="7">
                  <c:v>130.68509615384616</c:v>
                </c:pt>
                <c:pt idx="8">
                  <c:v>152.85389957264957</c:v>
                </c:pt>
                <c:pt idx="9">
                  <c:v>180.01068376068378</c:v>
                </c:pt>
                <c:pt idx="10">
                  <c:v>209.93856837606836</c:v>
                </c:pt>
                <c:pt idx="11">
                  <c:v>256.49305555555554</c:v>
                </c:pt>
                <c:pt idx="12">
                  <c:v>350.71047008547009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TR!$FS$4:$FS$16</c:f>
              <c:numCache>
                <c:formatCode>0.0000</c:formatCode>
                <c:ptCount val="13"/>
                <c:pt idx="0">
                  <c:v>0</c:v>
                </c:pt>
                <c:pt idx="1">
                  <c:v>1.3108433734939759E-2</c:v>
                </c:pt>
                <c:pt idx="2">
                  <c:v>1.5389936215450031E-2</c:v>
                </c:pt>
                <c:pt idx="3">
                  <c:v>1.6038554216867465E-2</c:v>
                </c:pt>
                <c:pt idx="4">
                  <c:v>1.614407102092582E-2</c:v>
                </c:pt>
                <c:pt idx="5">
                  <c:v>1.5787951807228914E-2</c:v>
                </c:pt>
                <c:pt idx="6">
                  <c:v>1.5389936215450034E-2</c:v>
                </c:pt>
                <c:pt idx="7">
                  <c:v>1.6239036144578309E-2</c:v>
                </c:pt>
                <c:pt idx="8">
                  <c:v>1.1547759036144589E-2</c:v>
                </c:pt>
                <c:pt idx="9">
                  <c:v>1.0525301204819265E-2</c:v>
                </c:pt>
                <c:pt idx="10">
                  <c:v>8.1195180722891617E-3</c:v>
                </c:pt>
                <c:pt idx="11">
                  <c:v>3.3413654618473913E-3</c:v>
                </c:pt>
                <c:pt idx="12">
                  <c:v>5.4441213128375457E-4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62FD-409C-9CFE-C00068A97F5B}"/>
            </c:ext>
          </c:extLst>
        </c:ser>
        <c:ser>
          <c:idx val="0"/>
          <c:order val="36"/>
          <c:tx>
            <c:strRef>
              <c:f>TR!$FT$2</c:f>
              <c:strCache>
                <c:ptCount val="1"/>
                <c:pt idx="0">
                  <c:v>1982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TR!$FW$4:$FW$18</c:f>
              <c:numCache>
                <c:formatCode>General</c:formatCode>
                <c:ptCount val="15"/>
                <c:pt idx="0">
                  <c:v>0</c:v>
                </c:pt>
                <c:pt idx="1">
                  <c:v>5.7638888888888884</c:v>
                </c:pt>
                <c:pt idx="2">
                  <c:v>22.612179487179489</c:v>
                </c:pt>
                <c:pt idx="3">
                  <c:v>44.78098290598291</c:v>
                </c:pt>
                <c:pt idx="4">
                  <c:v>64.732905982905976</c:v>
                </c:pt>
                <c:pt idx="5">
                  <c:v>80.251068376068389</c:v>
                </c:pt>
                <c:pt idx="6">
                  <c:v>95.769230769230774</c:v>
                </c:pt>
                <c:pt idx="7">
                  <c:v>113.5042735042735</c:v>
                </c:pt>
                <c:pt idx="8">
                  <c:v>133.45619658119659</c:v>
                </c:pt>
                <c:pt idx="9">
                  <c:v>151.19123931623932</c:v>
                </c:pt>
                <c:pt idx="10">
                  <c:v>168.92628205128204</c:v>
                </c:pt>
                <c:pt idx="11">
                  <c:v>187.76976495726495</c:v>
                </c:pt>
                <c:pt idx="12">
                  <c:v>212.15544871794873</c:v>
                </c:pt>
                <c:pt idx="13">
                  <c:v>242.08333333333334</c:v>
                </c:pt>
                <c:pt idx="14">
                  <c:v>335.19230769230768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TR!$FX$4:$FX$18</c:f>
              <c:numCache>
                <c:formatCode>0.0000</c:formatCode>
                <c:ptCount val="15"/>
                <c:pt idx="0">
                  <c:v>0</c:v>
                </c:pt>
                <c:pt idx="1">
                  <c:v>1.5180722891566266E-2</c:v>
                </c:pt>
                <c:pt idx="2">
                  <c:v>1.3532530120481926E-2</c:v>
                </c:pt>
                <c:pt idx="3">
                  <c:v>1.804337349397591E-2</c:v>
                </c:pt>
                <c:pt idx="4">
                  <c:v>1.4096385542168671E-2</c:v>
                </c:pt>
                <c:pt idx="5">
                  <c:v>1.5036144578313242E-2</c:v>
                </c:pt>
                <c:pt idx="6">
                  <c:v>1.4096385542168683E-2</c:v>
                </c:pt>
                <c:pt idx="7">
                  <c:v>1.5506024096385546E-2</c:v>
                </c:pt>
                <c:pt idx="8">
                  <c:v>1.0149397590361448E-2</c:v>
                </c:pt>
                <c:pt idx="9">
                  <c:v>1.5036144578313241E-2</c:v>
                </c:pt>
                <c:pt idx="10">
                  <c:v>6.7662650602409551E-3</c:v>
                </c:pt>
                <c:pt idx="11">
                  <c:v>8.0550774526678189E-3</c:v>
                </c:pt>
                <c:pt idx="12">
                  <c:v>6.0144578313253046E-3</c:v>
                </c:pt>
                <c:pt idx="13">
                  <c:v>3.7590361445783188E-3</c:v>
                </c:pt>
                <c:pt idx="14">
                  <c:v>5.0120481927710893E-4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62FD-409C-9CFE-C00068A97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368672"/>
        <c:axId val="433369848"/>
        <c:extLst xmlns:c16r2="http://schemas.microsoft.com/office/drawing/2015/06/chart"/>
      </c:scatterChart>
      <c:valAx>
        <c:axId val="43336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69848"/>
        <c:crosses val="autoZero"/>
        <c:crossBetween val="midCat"/>
      </c:valAx>
      <c:valAx>
        <c:axId val="43336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Diff.</a:t>
                </a:r>
                <a:r>
                  <a:rPr lang="en-MY" baseline="0"/>
                  <a:t> Worth ($/mm)</a:t>
                </a:r>
                <a:endParaRPr lang="en-MY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68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Integral Reactivity Curve (SH)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SH!$B$4:$B$17</c:f>
              <c:numCache>
                <c:formatCode>General</c:formatCode>
                <c:ptCount val="14"/>
                <c:pt idx="0">
                  <c:v>0</c:v>
                </c:pt>
                <c:pt idx="1">
                  <c:v>57</c:v>
                </c:pt>
                <c:pt idx="2">
                  <c:v>87</c:v>
                </c:pt>
                <c:pt idx="3">
                  <c:v>112</c:v>
                </c:pt>
                <c:pt idx="4">
                  <c:v>132</c:v>
                </c:pt>
                <c:pt idx="5">
                  <c:v>152</c:v>
                </c:pt>
                <c:pt idx="6">
                  <c:v>172</c:v>
                </c:pt>
                <c:pt idx="7">
                  <c:v>192</c:v>
                </c:pt>
                <c:pt idx="8">
                  <c:v>212</c:v>
                </c:pt>
                <c:pt idx="9">
                  <c:v>234</c:v>
                </c:pt>
                <c:pt idx="10">
                  <c:v>258</c:v>
                </c:pt>
                <c:pt idx="11">
                  <c:v>286</c:v>
                </c:pt>
                <c:pt idx="12">
                  <c:v>321</c:v>
                </c:pt>
                <c:pt idx="13">
                  <c:v>380</c:v>
                </c:pt>
              </c:numCache>
            </c:numRef>
          </c:xVal>
          <c:yVal>
            <c:numRef>
              <c:f>SH!$C$4:$C$17</c:f>
              <c:numCache>
                <c:formatCode>General</c:formatCode>
                <c:ptCount val="14"/>
                <c:pt idx="0">
                  <c:v>0</c:v>
                </c:pt>
                <c:pt idx="1">
                  <c:v>0.21984079232418888</c:v>
                </c:pt>
                <c:pt idx="2">
                  <c:v>0.43043685373606239</c:v>
                </c:pt>
                <c:pt idx="3">
                  <c:v>0.64521067707438617</c:v>
                </c:pt>
                <c:pt idx="4">
                  <c:v>0.85322104821265088</c:v>
                </c:pt>
                <c:pt idx="5">
                  <c:v>1.0707802519822893</c:v>
                </c:pt>
                <c:pt idx="6">
                  <c:v>1.2991728246460137</c:v>
                </c:pt>
                <c:pt idx="7">
                  <c:v>1.530604890736468</c:v>
                </c:pt>
                <c:pt idx="8">
                  <c:v>1.7575113903093005</c:v>
                </c:pt>
                <c:pt idx="9">
                  <c:v>1.9852390170855769</c:v>
                </c:pt>
                <c:pt idx="10">
                  <c:v>2.2192862360592431</c:v>
                </c:pt>
                <c:pt idx="11">
                  <c:v>2.4448392509526853</c:v>
                </c:pt>
                <c:pt idx="12">
                  <c:v>2.6583761297859514</c:v>
                </c:pt>
                <c:pt idx="13">
                  <c:v>2.8200129674370427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1EC-497A-A325-1EB6EEAD52E6}"/>
            </c:ext>
          </c:extLst>
        </c:ser>
        <c:ser>
          <c:idx val="16"/>
          <c:order val="1"/>
          <c:tx>
            <c:strRef>
              <c:f>SH!$F$2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SH!$F$4:$F$19</c:f>
              <c:numCache>
                <c:formatCode>0</c:formatCode>
                <c:ptCount val="16"/>
                <c:pt idx="0">
                  <c:v>0</c:v>
                </c:pt>
                <c:pt idx="1">
                  <c:v>57</c:v>
                </c:pt>
                <c:pt idx="2">
                  <c:v>87</c:v>
                </c:pt>
                <c:pt idx="3">
                  <c:v>107</c:v>
                </c:pt>
                <c:pt idx="4">
                  <c:v>127</c:v>
                </c:pt>
                <c:pt idx="5">
                  <c:v>147</c:v>
                </c:pt>
                <c:pt idx="6">
                  <c:v>167</c:v>
                </c:pt>
                <c:pt idx="7">
                  <c:v>187</c:v>
                </c:pt>
                <c:pt idx="8">
                  <c:v>202</c:v>
                </c:pt>
                <c:pt idx="9">
                  <c:v>222</c:v>
                </c:pt>
                <c:pt idx="10">
                  <c:v>242</c:v>
                </c:pt>
                <c:pt idx="11">
                  <c:v>262</c:v>
                </c:pt>
                <c:pt idx="12">
                  <c:v>292</c:v>
                </c:pt>
                <c:pt idx="13">
                  <c:v>315</c:v>
                </c:pt>
                <c:pt idx="14">
                  <c:v>380</c:v>
                </c:pt>
                <c:pt idx="15">
                  <c:v>380</c:v>
                </c:pt>
              </c:numCache>
            </c:numRef>
          </c:xVal>
          <c:yVal>
            <c:numRef>
              <c:f>SH!$G$4:$G$19</c:f>
              <c:numCache>
                <c:formatCode>General</c:formatCode>
                <c:ptCount val="16"/>
                <c:pt idx="0">
                  <c:v>0</c:v>
                </c:pt>
                <c:pt idx="1">
                  <c:v>0.22639999999999999</c:v>
                </c:pt>
                <c:pt idx="2">
                  <c:v>0.44089999999999996</c:v>
                </c:pt>
                <c:pt idx="3">
                  <c:v>0.62559999999999993</c:v>
                </c:pt>
                <c:pt idx="4">
                  <c:v>0.82439999999999991</c:v>
                </c:pt>
                <c:pt idx="5">
                  <c:v>1.0466</c:v>
                </c:pt>
                <c:pt idx="6">
                  <c:v>1.2856000000000001</c:v>
                </c:pt>
                <c:pt idx="7">
                  <c:v>1.5231000000000001</c:v>
                </c:pt>
                <c:pt idx="8">
                  <c:v>1.6951000000000001</c:v>
                </c:pt>
                <c:pt idx="9">
                  <c:v>1.9332</c:v>
                </c:pt>
                <c:pt idx="10">
                  <c:v>2.1543000000000001</c:v>
                </c:pt>
                <c:pt idx="11">
                  <c:v>2.3530000000000002</c:v>
                </c:pt>
                <c:pt idx="12">
                  <c:v>2.6042000000000001</c:v>
                </c:pt>
                <c:pt idx="13">
                  <c:v>2.7816000000000001</c:v>
                </c:pt>
                <c:pt idx="14">
                  <c:v>2.9940000000000002</c:v>
                </c:pt>
                <c:pt idx="15">
                  <c:v>2.9940000000000002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8AC-44F9-AA8D-5BB537CBA4C8}"/>
            </c:ext>
          </c:extLst>
        </c:ser>
        <c:ser>
          <c:idx val="17"/>
          <c:order val="2"/>
          <c:tx>
            <c:strRef>
              <c:f>SH!$J$2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SH!$J$4:$J$19</c:f>
              <c:numCache>
                <c:formatCode>0</c:formatCode>
                <c:ptCount val="16"/>
                <c:pt idx="0">
                  <c:v>0</c:v>
                </c:pt>
                <c:pt idx="1">
                  <c:v>56</c:v>
                </c:pt>
                <c:pt idx="2">
                  <c:v>86</c:v>
                </c:pt>
                <c:pt idx="3">
                  <c:v>109</c:v>
                </c:pt>
                <c:pt idx="4">
                  <c:v>129</c:v>
                </c:pt>
                <c:pt idx="5">
                  <c:v>149</c:v>
                </c:pt>
                <c:pt idx="6">
                  <c:v>169</c:v>
                </c:pt>
                <c:pt idx="7">
                  <c:v>187</c:v>
                </c:pt>
                <c:pt idx="8">
                  <c:v>205</c:v>
                </c:pt>
                <c:pt idx="9">
                  <c:v>225</c:v>
                </c:pt>
                <c:pt idx="10">
                  <c:v>244</c:v>
                </c:pt>
                <c:pt idx="11">
                  <c:v>269</c:v>
                </c:pt>
                <c:pt idx="12">
                  <c:v>299</c:v>
                </c:pt>
                <c:pt idx="13">
                  <c:v>323</c:v>
                </c:pt>
                <c:pt idx="14">
                  <c:v>378</c:v>
                </c:pt>
                <c:pt idx="15">
                  <c:v>378</c:v>
                </c:pt>
              </c:numCache>
            </c:numRef>
          </c:xVal>
          <c:yVal>
            <c:numRef>
              <c:f>SH!$K$4:$K$19</c:f>
              <c:numCache>
                <c:formatCode>General</c:formatCode>
                <c:ptCount val="16"/>
                <c:pt idx="0">
                  <c:v>0</c:v>
                </c:pt>
                <c:pt idx="1">
                  <c:v>0.23280000000000001</c:v>
                </c:pt>
                <c:pt idx="2">
                  <c:v>0.4637</c:v>
                </c:pt>
                <c:pt idx="3">
                  <c:v>0.6885</c:v>
                </c:pt>
                <c:pt idx="4">
                  <c:v>0.90710000000000002</c:v>
                </c:pt>
                <c:pt idx="5">
                  <c:v>1.1381000000000001</c:v>
                </c:pt>
                <c:pt idx="6">
                  <c:v>1.3800000000000001</c:v>
                </c:pt>
                <c:pt idx="7">
                  <c:v>1.6051000000000002</c:v>
                </c:pt>
                <c:pt idx="8">
                  <c:v>1.8302000000000003</c:v>
                </c:pt>
                <c:pt idx="9">
                  <c:v>2.0596000000000001</c:v>
                </c:pt>
                <c:pt idx="10">
                  <c:v>2.2937000000000003</c:v>
                </c:pt>
                <c:pt idx="11">
                  <c:v>2.5440000000000005</c:v>
                </c:pt>
                <c:pt idx="12">
                  <c:v>2.7893000000000003</c:v>
                </c:pt>
                <c:pt idx="13">
                  <c:v>2.9443000000000001</c:v>
                </c:pt>
                <c:pt idx="14">
                  <c:v>3.1080000000000001</c:v>
                </c:pt>
                <c:pt idx="15">
                  <c:v>3.1080000000000001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8AC-44F9-AA8D-5BB537CBA4C8}"/>
            </c:ext>
          </c:extLst>
        </c:ser>
        <c:ser>
          <c:idx val="18"/>
          <c:order val="3"/>
          <c:tx>
            <c:strRef>
              <c:f>SH!$N$2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SH!$N$4:$N$18</c:f>
              <c:numCache>
                <c:formatCode>0</c:formatCode>
                <c:ptCount val="15"/>
                <c:pt idx="0">
                  <c:v>0</c:v>
                </c:pt>
                <c:pt idx="1">
                  <c:v>46</c:v>
                </c:pt>
                <c:pt idx="2">
                  <c:v>85</c:v>
                </c:pt>
                <c:pt idx="3">
                  <c:v>111</c:v>
                </c:pt>
                <c:pt idx="4">
                  <c:v>131</c:v>
                </c:pt>
                <c:pt idx="5">
                  <c:v>151</c:v>
                </c:pt>
                <c:pt idx="6">
                  <c:v>172</c:v>
                </c:pt>
                <c:pt idx="7">
                  <c:v>191</c:v>
                </c:pt>
                <c:pt idx="8">
                  <c:v>211</c:v>
                </c:pt>
                <c:pt idx="9">
                  <c:v>231</c:v>
                </c:pt>
                <c:pt idx="10">
                  <c:v>251</c:v>
                </c:pt>
                <c:pt idx="11">
                  <c:v>281</c:v>
                </c:pt>
                <c:pt idx="12">
                  <c:v>311</c:v>
                </c:pt>
                <c:pt idx="13">
                  <c:v>378</c:v>
                </c:pt>
                <c:pt idx="14">
                  <c:v>378</c:v>
                </c:pt>
              </c:numCache>
            </c:numRef>
          </c:xVal>
          <c:yVal>
            <c:numRef>
              <c:f>SH!$O$4:$O$18</c:f>
              <c:numCache>
                <c:formatCode>General</c:formatCode>
                <c:ptCount val="15"/>
                <c:pt idx="0">
                  <c:v>0</c:v>
                </c:pt>
                <c:pt idx="1">
                  <c:v>0.13819999999999999</c:v>
                </c:pt>
                <c:pt idx="2">
                  <c:v>0.38049999999999995</c:v>
                </c:pt>
                <c:pt idx="3">
                  <c:v>0.57789999999999997</c:v>
                </c:pt>
                <c:pt idx="4">
                  <c:v>0.79200000000000004</c:v>
                </c:pt>
                <c:pt idx="5">
                  <c:v>1.0167999999999999</c:v>
                </c:pt>
                <c:pt idx="6">
                  <c:v>1.2385999999999999</c:v>
                </c:pt>
                <c:pt idx="7">
                  <c:v>1.4641999999999999</c:v>
                </c:pt>
                <c:pt idx="8">
                  <c:v>1.6859</c:v>
                </c:pt>
                <c:pt idx="9">
                  <c:v>1.9058999999999999</c:v>
                </c:pt>
                <c:pt idx="10">
                  <c:v>2.0806999999999998</c:v>
                </c:pt>
                <c:pt idx="11">
                  <c:v>2.3266</c:v>
                </c:pt>
                <c:pt idx="12">
                  <c:v>2.5312000000000001</c:v>
                </c:pt>
                <c:pt idx="13">
                  <c:v>2.7229000000000001</c:v>
                </c:pt>
                <c:pt idx="14">
                  <c:v>2.7229000000000001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8AC-44F9-AA8D-5BB537CBA4C8}"/>
            </c:ext>
          </c:extLst>
        </c:ser>
        <c:ser>
          <c:idx val="19"/>
          <c:order val="4"/>
          <c:tx>
            <c:strRef>
              <c:f>SH!$R$2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SH!$R$4:$R$18</c:f>
              <c:numCache>
                <c:formatCode>0</c:formatCode>
                <c:ptCount val="15"/>
                <c:pt idx="0">
                  <c:v>0</c:v>
                </c:pt>
                <c:pt idx="1">
                  <c:v>57</c:v>
                </c:pt>
                <c:pt idx="2">
                  <c:v>97</c:v>
                </c:pt>
                <c:pt idx="3">
                  <c:v>127</c:v>
                </c:pt>
                <c:pt idx="4">
                  <c:v>147</c:v>
                </c:pt>
                <c:pt idx="5">
                  <c:v>162</c:v>
                </c:pt>
                <c:pt idx="6">
                  <c:v>171</c:v>
                </c:pt>
                <c:pt idx="7">
                  <c:v>191</c:v>
                </c:pt>
                <c:pt idx="8">
                  <c:v>211</c:v>
                </c:pt>
                <c:pt idx="9">
                  <c:v>236</c:v>
                </c:pt>
                <c:pt idx="10">
                  <c:v>261</c:v>
                </c:pt>
                <c:pt idx="11">
                  <c:v>281</c:v>
                </c:pt>
                <c:pt idx="12">
                  <c:v>310</c:v>
                </c:pt>
                <c:pt idx="13">
                  <c:v>380</c:v>
                </c:pt>
                <c:pt idx="14">
                  <c:v>380</c:v>
                </c:pt>
              </c:numCache>
            </c:numRef>
          </c:xVal>
          <c:yVal>
            <c:numRef>
              <c:f>SH!$S$4:$S$18</c:f>
              <c:numCache>
                <c:formatCode>General</c:formatCode>
                <c:ptCount val="15"/>
                <c:pt idx="0">
                  <c:v>0</c:v>
                </c:pt>
                <c:pt idx="1">
                  <c:v>0.21379999999999999</c:v>
                </c:pt>
                <c:pt idx="2">
                  <c:v>0.43989999999999996</c:v>
                </c:pt>
                <c:pt idx="3">
                  <c:v>0.69279999999999997</c:v>
                </c:pt>
                <c:pt idx="4">
                  <c:v>0.94609999999999994</c:v>
                </c:pt>
                <c:pt idx="5">
                  <c:v>1.1278999999999999</c:v>
                </c:pt>
                <c:pt idx="6">
                  <c:v>1.3643999999999998</c:v>
                </c:pt>
                <c:pt idx="7">
                  <c:v>1.5572599999999999</c:v>
                </c:pt>
                <c:pt idx="8">
                  <c:v>1.7733599999999998</c:v>
                </c:pt>
                <c:pt idx="9">
                  <c:v>1.9938599999999997</c:v>
                </c:pt>
                <c:pt idx="10">
                  <c:v>2.2208099999999997</c:v>
                </c:pt>
                <c:pt idx="11">
                  <c:v>2.3904099999999997</c:v>
                </c:pt>
                <c:pt idx="12">
                  <c:v>2.6352099999999998</c:v>
                </c:pt>
                <c:pt idx="13">
                  <c:v>2.8224099999999996</c:v>
                </c:pt>
                <c:pt idx="14">
                  <c:v>2.8224099999999996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F8AC-44F9-AA8D-5BB537CBA4C8}"/>
            </c:ext>
          </c:extLst>
        </c:ser>
        <c:ser>
          <c:idx val="20"/>
          <c:order val="5"/>
          <c:tx>
            <c:strRef>
              <c:f>SH!$V$2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SH!$V$4:$V$17</c:f>
              <c:numCache>
                <c:formatCode>0</c:formatCode>
                <c:ptCount val="14"/>
                <c:pt idx="0">
                  <c:v>0</c:v>
                </c:pt>
                <c:pt idx="1">
                  <c:v>59</c:v>
                </c:pt>
                <c:pt idx="2">
                  <c:v>89</c:v>
                </c:pt>
                <c:pt idx="3">
                  <c:v>114</c:v>
                </c:pt>
                <c:pt idx="4">
                  <c:v>139</c:v>
                </c:pt>
                <c:pt idx="5">
                  <c:v>159</c:v>
                </c:pt>
                <c:pt idx="6">
                  <c:v>180</c:v>
                </c:pt>
                <c:pt idx="7">
                  <c:v>199</c:v>
                </c:pt>
                <c:pt idx="8">
                  <c:v>220</c:v>
                </c:pt>
                <c:pt idx="9">
                  <c:v>240</c:v>
                </c:pt>
                <c:pt idx="10">
                  <c:v>270</c:v>
                </c:pt>
                <c:pt idx="11">
                  <c:v>309</c:v>
                </c:pt>
                <c:pt idx="12">
                  <c:v>380</c:v>
                </c:pt>
                <c:pt idx="13">
                  <c:v>380</c:v>
                </c:pt>
              </c:numCache>
            </c:numRef>
          </c:xVal>
          <c:yVal>
            <c:numRef>
              <c:f>SH!$W$4:$W$17</c:f>
              <c:numCache>
                <c:formatCode>General</c:formatCode>
                <c:ptCount val="14"/>
                <c:pt idx="0">
                  <c:v>0</c:v>
                </c:pt>
                <c:pt idx="1">
                  <c:v>0.24390000000000001</c:v>
                </c:pt>
                <c:pt idx="2">
                  <c:v>0.47620000000000001</c:v>
                </c:pt>
                <c:pt idx="3">
                  <c:v>0.66680000000000006</c:v>
                </c:pt>
                <c:pt idx="4">
                  <c:v>0.80720000000000003</c:v>
                </c:pt>
                <c:pt idx="5">
                  <c:v>0.97720000000000007</c:v>
                </c:pt>
                <c:pt idx="6">
                  <c:v>1.127</c:v>
                </c:pt>
                <c:pt idx="7">
                  <c:v>1.2786999999999999</c:v>
                </c:pt>
                <c:pt idx="8">
                  <c:v>1.4888999999999999</c:v>
                </c:pt>
                <c:pt idx="9">
                  <c:v>1.6854999999999998</c:v>
                </c:pt>
                <c:pt idx="10">
                  <c:v>1.9089999999999998</c:v>
                </c:pt>
                <c:pt idx="11">
                  <c:v>2.1707999999999998</c:v>
                </c:pt>
                <c:pt idx="12">
                  <c:v>2.3678999999999997</c:v>
                </c:pt>
                <c:pt idx="13">
                  <c:v>2.3678999999999997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F8AC-44F9-AA8D-5BB537CBA4C8}"/>
            </c:ext>
          </c:extLst>
        </c:ser>
        <c:ser>
          <c:idx val="14"/>
          <c:order val="6"/>
          <c:tx>
            <c:strRef>
              <c:f>SH!$Z$2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SH!$AA$4:$AA$19</c:f>
              <c:numCache>
                <c:formatCode>0</c:formatCode>
                <c:ptCount val="16"/>
                <c:pt idx="0">
                  <c:v>0</c:v>
                </c:pt>
                <c:pt idx="1">
                  <c:v>56.685365853658531</c:v>
                </c:pt>
                <c:pt idx="2">
                  <c:v>83.634146341463421</c:v>
                </c:pt>
                <c:pt idx="3">
                  <c:v>106.86585365853659</c:v>
                </c:pt>
                <c:pt idx="4">
                  <c:v>125.91585365853659</c:v>
                </c:pt>
                <c:pt idx="5">
                  <c:v>151.0060975609756</c:v>
                </c:pt>
                <c:pt idx="6">
                  <c:v>169.59146341463415</c:v>
                </c:pt>
                <c:pt idx="7">
                  <c:v>188.64146341463413</c:v>
                </c:pt>
                <c:pt idx="8">
                  <c:v>206.29756097560977</c:v>
                </c:pt>
                <c:pt idx="9">
                  <c:v>223.02439024390242</c:v>
                </c:pt>
                <c:pt idx="10">
                  <c:v>243.00365853658536</c:v>
                </c:pt>
                <c:pt idx="11">
                  <c:v>266.23536585365849</c:v>
                </c:pt>
                <c:pt idx="12">
                  <c:v>288.07317073170731</c:v>
                </c:pt>
                <c:pt idx="13">
                  <c:v>317.80975609756098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SH!$AB$4:$AB$19</c:f>
              <c:numCache>
                <c:formatCode>General</c:formatCode>
                <c:ptCount val="16"/>
                <c:pt idx="0">
                  <c:v>0</c:v>
                </c:pt>
                <c:pt idx="1">
                  <c:v>0.19499999999999998</c:v>
                </c:pt>
                <c:pt idx="2">
                  <c:v>0.38244</c:v>
                </c:pt>
                <c:pt idx="3">
                  <c:v>0.60222333333333333</c:v>
                </c:pt>
                <c:pt idx="4">
                  <c:v>0.79359000000000002</c:v>
                </c:pt>
                <c:pt idx="5">
                  <c:v>1.0450533333333334</c:v>
                </c:pt>
                <c:pt idx="6">
                  <c:v>1.2830933333333334</c:v>
                </c:pt>
                <c:pt idx="7">
                  <c:v>1.5062433333333334</c:v>
                </c:pt>
                <c:pt idx="8">
                  <c:v>1.7284166666666667</c:v>
                </c:pt>
                <c:pt idx="9">
                  <c:v>1.9581066666666667</c:v>
                </c:pt>
                <c:pt idx="10">
                  <c:v>2.1620326666666667</c:v>
                </c:pt>
                <c:pt idx="11">
                  <c:v>2.4067276666666668</c:v>
                </c:pt>
                <c:pt idx="12">
                  <c:v>2.6027810000000002</c:v>
                </c:pt>
                <c:pt idx="13">
                  <c:v>2.799927666666667</c:v>
                </c:pt>
                <c:pt idx="14">
                  <c:v>3.0068476666666673</c:v>
                </c:pt>
                <c:pt idx="15">
                  <c:v>3.0068476666666673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E19B-49FC-8920-CA37B67B8FB2}"/>
            </c:ext>
          </c:extLst>
        </c:ser>
        <c:ser>
          <c:idx val="13"/>
          <c:order val="7"/>
          <c:tx>
            <c:strRef>
              <c:f>SH!$AE$2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SH!$AF$4:$AF$20</c:f>
              <c:numCache>
                <c:formatCode>0</c:formatCode>
                <c:ptCount val="17"/>
                <c:pt idx="0">
                  <c:v>0</c:v>
                </c:pt>
                <c:pt idx="1">
                  <c:v>50.923450789793435</c:v>
                </c:pt>
                <c:pt idx="2">
                  <c:v>80.088699878493316</c:v>
                </c:pt>
                <c:pt idx="3">
                  <c:v>103.69866342648845</c:v>
                </c:pt>
                <c:pt idx="4">
                  <c:v>124.99392466585662</c:v>
                </c:pt>
                <c:pt idx="5">
                  <c:v>143.048602673147</c:v>
                </c:pt>
                <c:pt idx="6">
                  <c:v>162.49210206561361</c:v>
                </c:pt>
                <c:pt idx="7">
                  <c:v>180.08383961117863</c:v>
                </c:pt>
                <c:pt idx="8">
                  <c:v>197.67557715674363</c:v>
                </c:pt>
                <c:pt idx="9">
                  <c:v>215.26731470230862</c:v>
                </c:pt>
                <c:pt idx="10">
                  <c:v>235.63669501822599</c:v>
                </c:pt>
                <c:pt idx="11">
                  <c:v>255.54313487241799</c:v>
                </c:pt>
                <c:pt idx="12">
                  <c:v>275.44957472660997</c:v>
                </c:pt>
                <c:pt idx="13">
                  <c:v>299.98541919805587</c:v>
                </c:pt>
                <c:pt idx="14">
                  <c:v>321.28068043742405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SH!$AG$4:$AG$20</c:f>
              <c:numCache>
                <c:formatCode>General</c:formatCode>
                <c:ptCount val="17"/>
                <c:pt idx="0">
                  <c:v>0</c:v>
                </c:pt>
                <c:pt idx="1">
                  <c:v>0.1918</c:v>
                </c:pt>
                <c:pt idx="2">
                  <c:v>0.40129999999999999</c:v>
                </c:pt>
                <c:pt idx="3">
                  <c:v>0.59660000000000002</c:v>
                </c:pt>
                <c:pt idx="4">
                  <c:v>0.80610000000000004</c:v>
                </c:pt>
                <c:pt idx="5">
                  <c:v>1.0052000000000001</c:v>
                </c:pt>
                <c:pt idx="6">
                  <c:v>1.2329000000000001</c:v>
                </c:pt>
                <c:pt idx="7">
                  <c:v>1.4389000000000001</c:v>
                </c:pt>
                <c:pt idx="8">
                  <c:v>1.6749000000000001</c:v>
                </c:pt>
                <c:pt idx="9">
                  <c:v>1.8944000000000001</c:v>
                </c:pt>
                <c:pt idx="10">
                  <c:v>2.0990000000000002</c:v>
                </c:pt>
                <c:pt idx="11">
                  <c:v>2.2912000000000003</c:v>
                </c:pt>
                <c:pt idx="12">
                  <c:v>2.4853000000000005</c:v>
                </c:pt>
                <c:pt idx="13">
                  <c:v>2.6625000000000005</c:v>
                </c:pt>
                <c:pt idx="14">
                  <c:v>2.8213000000000004</c:v>
                </c:pt>
                <c:pt idx="15">
                  <c:v>2.9491000000000005</c:v>
                </c:pt>
                <c:pt idx="16">
                  <c:v>2.9491000000000005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E19B-49FC-8920-CA37B67B8FB2}"/>
            </c:ext>
          </c:extLst>
        </c:ser>
        <c:ser>
          <c:idx val="12"/>
          <c:order val="8"/>
          <c:tx>
            <c:strRef>
              <c:f>SH!$AJ$2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SH!$AK$4:$AK$20</c:f>
              <c:numCache>
                <c:formatCode>0</c:formatCode>
                <c:ptCount val="17"/>
                <c:pt idx="0">
                  <c:v>0</c:v>
                </c:pt>
                <c:pt idx="1">
                  <c:v>55.15693430656934</c:v>
                </c:pt>
                <c:pt idx="2">
                  <c:v>83.430656934306569</c:v>
                </c:pt>
                <c:pt idx="3">
                  <c:v>108.45985401459853</c:v>
                </c:pt>
                <c:pt idx="4">
                  <c:v>132.0985401459854</c:v>
                </c:pt>
                <c:pt idx="5">
                  <c:v>150.17518248175182</c:v>
                </c:pt>
                <c:pt idx="6">
                  <c:v>168.71532846715328</c:v>
                </c:pt>
                <c:pt idx="7">
                  <c:v>186.79197080291971</c:v>
                </c:pt>
                <c:pt idx="8">
                  <c:v>202.55109489051094</c:v>
                </c:pt>
                <c:pt idx="9">
                  <c:v>219.70072992700727</c:v>
                </c:pt>
                <c:pt idx="10">
                  <c:v>239.63138686131384</c:v>
                </c:pt>
                <c:pt idx="11">
                  <c:v>257.70802919708029</c:v>
                </c:pt>
                <c:pt idx="12">
                  <c:v>276.24817518248176</c:v>
                </c:pt>
                <c:pt idx="13">
                  <c:v>302.20437956204381</c:v>
                </c:pt>
                <c:pt idx="14">
                  <c:v>322.5985401459854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SH!$AL$4:$AL$20</c:f>
              <c:numCache>
                <c:formatCode>General</c:formatCode>
                <c:ptCount val="17"/>
                <c:pt idx="0">
                  <c:v>0</c:v>
                </c:pt>
                <c:pt idx="1">
                  <c:v>0.19509777777777776</c:v>
                </c:pt>
                <c:pt idx="2">
                  <c:v>0.38129666666666662</c:v>
                </c:pt>
                <c:pt idx="3">
                  <c:v>0.60455222222222216</c:v>
                </c:pt>
                <c:pt idx="4">
                  <c:v>0.84613422222222212</c:v>
                </c:pt>
                <c:pt idx="5">
                  <c:v>1.0872704722222222</c:v>
                </c:pt>
                <c:pt idx="6">
                  <c:v>1.3244774722222221</c:v>
                </c:pt>
                <c:pt idx="7">
                  <c:v>1.5615374722222222</c:v>
                </c:pt>
                <c:pt idx="8">
                  <c:v>1.776826361111111</c:v>
                </c:pt>
                <c:pt idx="9">
                  <c:v>1.9809763611111111</c:v>
                </c:pt>
                <c:pt idx="10">
                  <c:v>2.2105319166666666</c:v>
                </c:pt>
                <c:pt idx="11">
                  <c:v>2.4041530277777778</c:v>
                </c:pt>
                <c:pt idx="12">
                  <c:v>2.600213027777778</c:v>
                </c:pt>
                <c:pt idx="13">
                  <c:v>2.8254519166666667</c:v>
                </c:pt>
                <c:pt idx="14">
                  <c:v>2.9490752499999999</c:v>
                </c:pt>
                <c:pt idx="15">
                  <c:v>3.0871596944444444</c:v>
                </c:pt>
                <c:pt idx="16">
                  <c:v>3.0871596944444444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E19B-49FC-8920-CA37B67B8FB2}"/>
            </c:ext>
          </c:extLst>
        </c:ser>
        <c:ser>
          <c:idx val="11"/>
          <c:order val="9"/>
          <c:tx>
            <c:strRef>
              <c:f>SH!$AO$2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SH!$AP$4:$AP$19</c:f>
              <c:numCache>
                <c:formatCode>0</c:formatCode>
                <c:ptCount val="16"/>
                <c:pt idx="0">
                  <c:v>0</c:v>
                </c:pt>
                <c:pt idx="1">
                  <c:v>59.287092882991551</c:v>
                </c:pt>
                <c:pt idx="2">
                  <c:v>87.322074788902285</c:v>
                </c:pt>
                <c:pt idx="3">
                  <c:v>108.46320868516285</c:v>
                </c:pt>
                <c:pt idx="4">
                  <c:v>126.38721351025332</c:v>
                </c:pt>
                <c:pt idx="5">
                  <c:v>141.5536791314837</c:v>
                </c:pt>
                <c:pt idx="6">
                  <c:v>160.85645355850423</c:v>
                </c:pt>
                <c:pt idx="7">
                  <c:v>179.69963811821472</c:v>
                </c:pt>
                <c:pt idx="8">
                  <c:v>199.92159227985528</c:v>
                </c:pt>
                <c:pt idx="9">
                  <c:v>219.68395657418577</c:v>
                </c:pt>
                <c:pt idx="10">
                  <c:v>239.4463208685163</c:v>
                </c:pt>
                <c:pt idx="11">
                  <c:v>261.04704463208685</c:v>
                </c:pt>
                <c:pt idx="12">
                  <c:v>283.56694813027747</c:v>
                </c:pt>
                <c:pt idx="13">
                  <c:v>312.98069963811821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SH!$AQ$4:$AQ$19</c:f>
              <c:numCache>
                <c:formatCode>General</c:formatCode>
                <c:ptCount val="16"/>
                <c:pt idx="0">
                  <c:v>0</c:v>
                </c:pt>
                <c:pt idx="1">
                  <c:v>0.142175</c:v>
                </c:pt>
                <c:pt idx="2">
                  <c:v>0.35235</c:v>
                </c:pt>
                <c:pt idx="3">
                  <c:v>0.55449479999999995</c:v>
                </c:pt>
                <c:pt idx="4">
                  <c:v>0.75724379999999991</c:v>
                </c:pt>
                <c:pt idx="5">
                  <c:v>0.93733610000000001</c:v>
                </c:pt>
                <c:pt idx="6">
                  <c:v>1.1753021558659218</c:v>
                </c:pt>
                <c:pt idx="7">
                  <c:v>1.4160321558659219</c:v>
                </c:pt>
                <c:pt idx="8">
                  <c:v>1.5658189558659219</c:v>
                </c:pt>
                <c:pt idx="9">
                  <c:v>1.793798955865922</c:v>
                </c:pt>
                <c:pt idx="10">
                  <c:v>2.0245647558659221</c:v>
                </c:pt>
                <c:pt idx="11">
                  <c:v>2.251377255865922</c:v>
                </c:pt>
                <c:pt idx="12">
                  <c:v>2.4474260558659218</c:v>
                </c:pt>
                <c:pt idx="13">
                  <c:v>2.658596255865922</c:v>
                </c:pt>
                <c:pt idx="14">
                  <c:v>2.8741402558659219</c:v>
                </c:pt>
                <c:pt idx="15">
                  <c:v>2.8741400000000001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E19B-49FC-8920-CA37B67B8FB2}"/>
            </c:ext>
          </c:extLst>
        </c:ser>
        <c:ser>
          <c:idx val="10"/>
          <c:order val="10"/>
          <c:tx>
            <c:strRef>
              <c:f>SH!$AT$2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SH!$AU$4:$AU$21</c:f>
              <c:numCache>
                <c:formatCode>0</c:formatCode>
                <c:ptCount val="18"/>
                <c:pt idx="0">
                  <c:v>0</c:v>
                </c:pt>
                <c:pt idx="1">
                  <c:v>42.282267792521111</c:v>
                </c:pt>
                <c:pt idx="2">
                  <c:v>73.074788902291914</c:v>
                </c:pt>
                <c:pt idx="3">
                  <c:v>99.271411338962608</c:v>
                </c:pt>
                <c:pt idx="4">
                  <c:v>119.49336550060313</c:v>
                </c:pt>
                <c:pt idx="5">
                  <c:v>137.41737032569361</c:v>
                </c:pt>
                <c:pt idx="6">
                  <c:v>153.96260554885404</c:v>
                </c:pt>
                <c:pt idx="7">
                  <c:v>170.50784077201448</c:v>
                </c:pt>
                <c:pt idx="8">
                  <c:v>187.05307599517491</c:v>
                </c:pt>
                <c:pt idx="9">
                  <c:v>204.05790108564537</c:v>
                </c:pt>
                <c:pt idx="10">
                  <c:v>221.0627261761158</c:v>
                </c:pt>
                <c:pt idx="11">
                  <c:v>235.7696019300362</c:v>
                </c:pt>
                <c:pt idx="12">
                  <c:v>252.31483715319663</c:v>
                </c:pt>
                <c:pt idx="13">
                  <c:v>271.15802171290716</c:v>
                </c:pt>
                <c:pt idx="14">
                  <c:v>291.83956574185765</c:v>
                </c:pt>
                <c:pt idx="15">
                  <c:v>317.57659831121833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SH!$AV$4:$AV$21</c:f>
              <c:numCache>
                <c:formatCode>General</c:formatCode>
                <c:ptCount val="18"/>
                <c:pt idx="0">
                  <c:v>0</c:v>
                </c:pt>
                <c:pt idx="1">
                  <c:v>0.20039999999999999</c:v>
                </c:pt>
                <c:pt idx="2">
                  <c:v>0.39579999999999999</c:v>
                </c:pt>
                <c:pt idx="3">
                  <c:v>0.54010000000000002</c:v>
                </c:pt>
                <c:pt idx="4">
                  <c:v>0.75770000000000004</c:v>
                </c:pt>
                <c:pt idx="5">
                  <c:v>0.97599999999999998</c:v>
                </c:pt>
                <c:pt idx="6">
                  <c:v>1.1859999999999999</c:v>
                </c:pt>
                <c:pt idx="7">
                  <c:v>1.3835</c:v>
                </c:pt>
                <c:pt idx="8">
                  <c:v>1.5837999999999999</c:v>
                </c:pt>
                <c:pt idx="9">
                  <c:v>1.8278999999999999</c:v>
                </c:pt>
                <c:pt idx="10">
                  <c:v>2.0507999999999997</c:v>
                </c:pt>
                <c:pt idx="11">
                  <c:v>2.2269999999999999</c:v>
                </c:pt>
                <c:pt idx="12">
                  <c:v>2.3925999999999998</c:v>
                </c:pt>
                <c:pt idx="13">
                  <c:v>2.5194999999999999</c:v>
                </c:pt>
                <c:pt idx="14">
                  <c:v>2.6555999999999997</c:v>
                </c:pt>
                <c:pt idx="15">
                  <c:v>2.7832999999999997</c:v>
                </c:pt>
                <c:pt idx="16">
                  <c:v>2.9402999999999997</c:v>
                </c:pt>
                <c:pt idx="17">
                  <c:v>2.9402999999999997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E19B-49FC-8920-CA37B67B8FB2}"/>
            </c:ext>
          </c:extLst>
        </c:ser>
        <c:ser>
          <c:idx val="9"/>
          <c:order val="11"/>
          <c:tx>
            <c:strRef>
              <c:f>SH!$AY$2</c:f>
              <c:strCache>
                <c:ptCount val="1"/>
                <c:pt idx="0">
                  <c:v>2007*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SH!$AZ$4:$AZ$22</c:f>
              <c:numCache>
                <c:formatCode>0</c:formatCode>
                <c:ptCount val="19"/>
                <c:pt idx="0">
                  <c:v>0</c:v>
                </c:pt>
                <c:pt idx="1">
                  <c:v>37.22677925211098</c:v>
                </c:pt>
                <c:pt idx="2">
                  <c:v>64.802171290711698</c:v>
                </c:pt>
                <c:pt idx="3">
                  <c:v>85.483715319662238</c:v>
                </c:pt>
                <c:pt idx="4">
                  <c:v>105.70566948130278</c:v>
                </c:pt>
                <c:pt idx="5">
                  <c:v>124.54885404101327</c:v>
                </c:pt>
                <c:pt idx="6">
                  <c:v>141.0940892641737</c:v>
                </c:pt>
                <c:pt idx="7">
                  <c:v>159.4776839565742</c:v>
                </c:pt>
                <c:pt idx="8">
                  <c:v>176.02291917973463</c:v>
                </c:pt>
                <c:pt idx="9">
                  <c:v>191.189384800965</c:v>
                </c:pt>
                <c:pt idx="10">
                  <c:v>206.81544028950543</c:v>
                </c:pt>
                <c:pt idx="11">
                  <c:v>225.19903498190592</c:v>
                </c:pt>
                <c:pt idx="12">
                  <c:v>244.04221954161642</c:v>
                </c:pt>
                <c:pt idx="13">
                  <c:v>262.88540410132691</c:v>
                </c:pt>
                <c:pt idx="14">
                  <c:v>278.51145958986734</c:v>
                </c:pt>
                <c:pt idx="15">
                  <c:v>296.43546441495778</c:v>
                </c:pt>
                <c:pt idx="16">
                  <c:v>322.63208685162846</c:v>
                </c:pt>
                <c:pt idx="17">
                  <c:v>381</c:v>
                </c:pt>
                <c:pt idx="18">
                  <c:v>381</c:v>
                </c:pt>
              </c:numCache>
            </c:numRef>
          </c:xVal>
          <c:yVal>
            <c:numRef>
              <c:f>SH!$BA$4:$BA$22</c:f>
              <c:numCache>
                <c:formatCode>General</c:formatCode>
                <c:ptCount val="19"/>
                <c:pt idx="0">
                  <c:v>0</c:v>
                </c:pt>
                <c:pt idx="1">
                  <c:v>0.14956</c:v>
                </c:pt>
                <c:pt idx="2">
                  <c:v>0.33221222222222224</c:v>
                </c:pt>
                <c:pt idx="3">
                  <c:v>0.50430555555555556</c:v>
                </c:pt>
                <c:pt idx="4">
                  <c:v>0.72274333333333329</c:v>
                </c:pt>
                <c:pt idx="5">
                  <c:v>0.9661022222222222</c:v>
                </c:pt>
                <c:pt idx="6">
                  <c:v>1.189591111111111</c:v>
                </c:pt>
                <c:pt idx="7">
                  <c:v>1.4352177777777777</c:v>
                </c:pt>
                <c:pt idx="8">
                  <c:v>1.7021177777777776</c:v>
                </c:pt>
                <c:pt idx="9">
                  <c:v>1.9474952777777776</c:v>
                </c:pt>
                <c:pt idx="10">
                  <c:v>2.2004286111111111</c:v>
                </c:pt>
                <c:pt idx="11">
                  <c:v>2.452415883838384</c:v>
                </c:pt>
                <c:pt idx="12">
                  <c:v>2.7086658838383841</c:v>
                </c:pt>
                <c:pt idx="13">
                  <c:v>2.9527181060606065</c:v>
                </c:pt>
                <c:pt idx="14">
                  <c:v>3.1475181060606063</c:v>
                </c:pt>
                <c:pt idx="15">
                  <c:v>3.3094069949494953</c:v>
                </c:pt>
                <c:pt idx="16">
                  <c:v>3.5406403282828287</c:v>
                </c:pt>
                <c:pt idx="17">
                  <c:v>3.7684283282828286</c:v>
                </c:pt>
                <c:pt idx="18">
                  <c:v>3.7684280000000001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E19B-49FC-8920-CA37B67B8FB2}"/>
            </c:ext>
          </c:extLst>
        </c:ser>
        <c:ser>
          <c:idx val="8"/>
          <c:order val="12"/>
          <c:tx>
            <c:strRef>
              <c:f>SH!$BD$2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SH!$BE$4:$BE$20</c:f>
              <c:numCache>
                <c:formatCode>0</c:formatCode>
                <c:ptCount val="17"/>
                <c:pt idx="0">
                  <c:v>0</c:v>
                </c:pt>
                <c:pt idx="1">
                  <c:v>41.088235294117652</c:v>
                </c:pt>
                <c:pt idx="2">
                  <c:v>70.036764705882362</c:v>
                </c:pt>
                <c:pt idx="3">
                  <c:v>95.25</c:v>
                </c:pt>
                <c:pt idx="4">
                  <c:v>115.79411764705881</c:v>
                </c:pt>
                <c:pt idx="5">
                  <c:v>134.9375</c:v>
                </c:pt>
                <c:pt idx="6">
                  <c:v>155.01470588235293</c:v>
                </c:pt>
                <c:pt idx="7">
                  <c:v>172.75735294117646</c:v>
                </c:pt>
                <c:pt idx="8">
                  <c:v>188.16544117647061</c:v>
                </c:pt>
                <c:pt idx="9">
                  <c:v>201.70588235294119</c:v>
                </c:pt>
                <c:pt idx="10">
                  <c:v>220.38235294117649</c:v>
                </c:pt>
                <c:pt idx="11">
                  <c:v>238.125</c:v>
                </c:pt>
                <c:pt idx="12">
                  <c:v>257.26838235294122</c:v>
                </c:pt>
                <c:pt idx="13">
                  <c:v>281.08088235294122</c:v>
                </c:pt>
                <c:pt idx="14">
                  <c:v>308.62867647058823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SH!$BF$4:$BF$20</c:f>
              <c:numCache>
                <c:formatCode>General</c:formatCode>
                <c:ptCount val="17"/>
                <c:pt idx="0">
                  <c:v>0</c:v>
                </c:pt>
                <c:pt idx="1">
                  <c:v>0.1712825</c:v>
                </c:pt>
                <c:pt idx="2">
                  <c:v>0.33904361111111114</c:v>
                </c:pt>
                <c:pt idx="3">
                  <c:v>0.55425472222222227</c:v>
                </c:pt>
                <c:pt idx="4">
                  <c:v>0.76701027777777786</c:v>
                </c:pt>
                <c:pt idx="5">
                  <c:v>0.96615472222222232</c:v>
                </c:pt>
                <c:pt idx="6">
                  <c:v>1.2007347222222222</c:v>
                </c:pt>
                <c:pt idx="7">
                  <c:v>1.4176347222222223</c:v>
                </c:pt>
                <c:pt idx="8">
                  <c:v>1.6118436111111112</c:v>
                </c:pt>
                <c:pt idx="9">
                  <c:v>1.7805902777777778</c:v>
                </c:pt>
                <c:pt idx="10">
                  <c:v>1.9857902777777778</c:v>
                </c:pt>
                <c:pt idx="11">
                  <c:v>2.1627102777777778</c:v>
                </c:pt>
                <c:pt idx="12">
                  <c:v>2.3485825</c:v>
                </c:pt>
                <c:pt idx="13">
                  <c:v>2.5559224999999999</c:v>
                </c:pt>
                <c:pt idx="14">
                  <c:v>2.7129391666666667</c:v>
                </c:pt>
                <c:pt idx="15">
                  <c:v>2.9497191666666667</c:v>
                </c:pt>
                <c:pt idx="16">
                  <c:v>2.949719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19B-49FC-8920-CA37B67B8FB2}"/>
            </c:ext>
          </c:extLst>
        </c:ser>
        <c:ser>
          <c:idx val="7"/>
          <c:order val="13"/>
          <c:tx>
            <c:strRef>
              <c:f>SH!$BI$2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SH!$BJ$4:$BJ$22</c:f>
              <c:numCache>
                <c:formatCode>0</c:formatCode>
                <c:ptCount val="19"/>
                <c:pt idx="0">
                  <c:v>0</c:v>
                </c:pt>
                <c:pt idx="1">
                  <c:v>46.979038224414303</c:v>
                </c:pt>
                <c:pt idx="2">
                  <c:v>69.528976572133175</c:v>
                </c:pt>
                <c:pt idx="3">
                  <c:v>90.199753390875458</c:v>
                </c:pt>
                <c:pt idx="4">
                  <c:v>111.34032059186191</c:v>
                </c:pt>
                <c:pt idx="5">
                  <c:v>132.01109741060418</c:v>
                </c:pt>
                <c:pt idx="6">
                  <c:v>148.92355117139334</c:v>
                </c:pt>
                <c:pt idx="7">
                  <c:v>163.48705302096178</c:v>
                </c:pt>
                <c:pt idx="8">
                  <c:v>177.11097410604194</c:v>
                </c:pt>
                <c:pt idx="9">
                  <c:v>193.55363748458694</c:v>
                </c:pt>
                <c:pt idx="10">
                  <c:v>209.05672009864364</c:v>
                </c:pt>
                <c:pt idx="11">
                  <c:v>228.31812577065352</c:v>
                </c:pt>
                <c:pt idx="12">
                  <c:v>243.82120838471022</c:v>
                </c:pt>
                <c:pt idx="13">
                  <c:v>264.02219482120836</c:v>
                </c:pt>
                <c:pt idx="14">
                  <c:v>284.69297163995066</c:v>
                </c:pt>
                <c:pt idx="15">
                  <c:v>311.00123304562271</c:v>
                </c:pt>
                <c:pt idx="16">
                  <c:v>345.76572133168929</c:v>
                </c:pt>
                <c:pt idx="17">
                  <c:v>381</c:v>
                </c:pt>
                <c:pt idx="18">
                  <c:v>381</c:v>
                </c:pt>
              </c:numCache>
            </c:numRef>
          </c:xVal>
          <c:yVal>
            <c:numRef>
              <c:f>SH!$BK$4:$BK$22</c:f>
              <c:numCache>
                <c:formatCode>General</c:formatCode>
                <c:ptCount val="19"/>
                <c:pt idx="0">
                  <c:v>0</c:v>
                </c:pt>
                <c:pt idx="1">
                  <c:v>0.15393000000000001</c:v>
                </c:pt>
                <c:pt idx="2">
                  <c:v>0.30780000000000002</c:v>
                </c:pt>
                <c:pt idx="3">
                  <c:v>0.49226999999999999</c:v>
                </c:pt>
                <c:pt idx="4">
                  <c:v>0.70054000000000005</c:v>
                </c:pt>
                <c:pt idx="5">
                  <c:v>0.87197999999999998</c:v>
                </c:pt>
                <c:pt idx="6">
                  <c:v>1.0389200000000001</c:v>
                </c:pt>
                <c:pt idx="7">
                  <c:v>1.1850400000000001</c:v>
                </c:pt>
                <c:pt idx="8">
                  <c:v>1.2988</c:v>
                </c:pt>
                <c:pt idx="9">
                  <c:v>1.4776100000000001</c:v>
                </c:pt>
                <c:pt idx="10">
                  <c:v>1.64649</c:v>
                </c:pt>
                <c:pt idx="11">
                  <c:v>1.8233999999999999</c:v>
                </c:pt>
                <c:pt idx="12">
                  <c:v>1.9759</c:v>
                </c:pt>
                <c:pt idx="13">
                  <c:v>2.1363300000000001</c:v>
                </c:pt>
                <c:pt idx="14">
                  <c:v>2.2792500000000002</c:v>
                </c:pt>
                <c:pt idx="15">
                  <c:v>2.4054899999999999</c:v>
                </c:pt>
                <c:pt idx="16">
                  <c:v>2.4863400000000002</c:v>
                </c:pt>
                <c:pt idx="17">
                  <c:v>2.5336799999999999</c:v>
                </c:pt>
                <c:pt idx="18">
                  <c:v>2.5336799999999999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19B-49FC-8920-CA37B67B8FB2}"/>
            </c:ext>
          </c:extLst>
        </c:ser>
        <c:ser>
          <c:idx val="6"/>
          <c:order val="14"/>
          <c:tx>
            <c:strRef>
              <c:f>SH!$BN$2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SH!$BO$4:$BO$20</c:f>
              <c:numCache>
                <c:formatCode>0</c:formatCode>
                <c:ptCount val="17"/>
                <c:pt idx="0">
                  <c:v>0</c:v>
                </c:pt>
                <c:pt idx="1">
                  <c:v>51.676942046855736</c:v>
                </c:pt>
                <c:pt idx="2">
                  <c:v>73.287299630086309</c:v>
                </c:pt>
                <c:pt idx="3">
                  <c:v>91.139334155363755</c:v>
                </c:pt>
                <c:pt idx="4">
                  <c:v>110.40073982737361</c:v>
                </c:pt>
                <c:pt idx="5">
                  <c:v>132.01109741060418</c:v>
                </c:pt>
                <c:pt idx="6">
                  <c:v>153.62145499383479</c:v>
                </c:pt>
                <c:pt idx="7">
                  <c:v>173.82244143033293</c:v>
                </c:pt>
                <c:pt idx="8">
                  <c:v>192.1442663378545</c:v>
                </c:pt>
                <c:pt idx="9">
                  <c:v>208.11713933415538</c:v>
                </c:pt>
                <c:pt idx="10">
                  <c:v>227.37854500616521</c:v>
                </c:pt>
                <c:pt idx="11">
                  <c:v>247.10974106041925</c:v>
                </c:pt>
                <c:pt idx="12">
                  <c:v>266.37114673242911</c:v>
                </c:pt>
                <c:pt idx="13">
                  <c:v>290.80024660912454</c:v>
                </c:pt>
                <c:pt idx="14">
                  <c:v>321.80641183723799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SH!$BP$4:$BP$20</c:f>
              <c:numCache>
                <c:formatCode>General</c:formatCode>
                <c:ptCount val="17"/>
                <c:pt idx="0">
                  <c:v>0</c:v>
                </c:pt>
                <c:pt idx="1">
                  <c:v>0.16052</c:v>
                </c:pt>
                <c:pt idx="2">
                  <c:v>0.31535999999999997</c:v>
                </c:pt>
                <c:pt idx="3">
                  <c:v>0.46206999999999998</c:v>
                </c:pt>
                <c:pt idx="4">
                  <c:v>0.62722</c:v>
                </c:pt>
                <c:pt idx="5">
                  <c:v>0.83716999999999997</c:v>
                </c:pt>
                <c:pt idx="6">
                  <c:v>0.95123999999999997</c:v>
                </c:pt>
                <c:pt idx="7">
                  <c:v>1.1051</c:v>
                </c:pt>
                <c:pt idx="8">
                  <c:v>1.2635700000000001</c:v>
                </c:pt>
                <c:pt idx="9">
                  <c:v>1.4094199999999999</c:v>
                </c:pt>
                <c:pt idx="10">
                  <c:v>1.5858000000000001</c:v>
                </c:pt>
                <c:pt idx="11">
                  <c:v>1.6952799999999999</c:v>
                </c:pt>
                <c:pt idx="12">
                  <c:v>1.84178</c:v>
                </c:pt>
                <c:pt idx="13">
                  <c:v>2.0010500000000002</c:v>
                </c:pt>
                <c:pt idx="14">
                  <c:v>2.11144</c:v>
                </c:pt>
                <c:pt idx="15">
                  <c:v>2.1477400000000002</c:v>
                </c:pt>
                <c:pt idx="16">
                  <c:v>2.1477400000000002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19B-49FC-8920-CA37B67B8FB2}"/>
            </c:ext>
          </c:extLst>
        </c:ser>
        <c:ser>
          <c:idx val="5"/>
          <c:order val="15"/>
          <c:tx>
            <c:strRef>
              <c:f>SH!$BS$2</c:f>
              <c:strCache>
                <c:ptCount val="1"/>
                <c:pt idx="0">
                  <c:v>2003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SH!$BT$4:$BT$21</c:f>
              <c:numCache>
                <c:formatCode>0</c:formatCode>
                <c:ptCount val="18"/>
                <c:pt idx="0">
                  <c:v>0</c:v>
                </c:pt>
                <c:pt idx="1">
                  <c:v>50.454207920792079</c:v>
                </c:pt>
                <c:pt idx="2">
                  <c:v>80.160891089108901</c:v>
                </c:pt>
                <c:pt idx="3">
                  <c:v>102.32301980198021</c:v>
                </c:pt>
                <c:pt idx="4">
                  <c:v>117.41212871287128</c:v>
                </c:pt>
                <c:pt idx="5">
                  <c:v>135.80198019801981</c:v>
                </c:pt>
                <c:pt idx="6">
                  <c:v>153.24876237623764</c:v>
                </c:pt>
                <c:pt idx="7">
                  <c:v>170.69554455445544</c:v>
                </c:pt>
                <c:pt idx="8">
                  <c:v>187.19925742574256</c:v>
                </c:pt>
                <c:pt idx="9">
                  <c:v>201.34529702970298</c:v>
                </c:pt>
                <c:pt idx="10">
                  <c:v>218.32054455445544</c:v>
                </c:pt>
                <c:pt idx="11">
                  <c:v>235.29579207920793</c:v>
                </c:pt>
                <c:pt idx="12">
                  <c:v>253.2141089108911</c:v>
                </c:pt>
                <c:pt idx="13">
                  <c:v>272.07549504950492</c:v>
                </c:pt>
                <c:pt idx="14">
                  <c:v>288.5792079207921</c:v>
                </c:pt>
                <c:pt idx="15">
                  <c:v>314.98514851485146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SH!$BU$4:$BU$21</c:f>
              <c:numCache>
                <c:formatCode>General</c:formatCode>
                <c:ptCount val="18"/>
                <c:pt idx="0">
                  <c:v>0</c:v>
                </c:pt>
                <c:pt idx="1">
                  <c:v>0.19750000000000001</c:v>
                </c:pt>
                <c:pt idx="2">
                  <c:v>0.40068999999999999</c:v>
                </c:pt>
                <c:pt idx="3">
                  <c:v>0.61051</c:v>
                </c:pt>
                <c:pt idx="4">
                  <c:v>0.75807000000000002</c:v>
                </c:pt>
                <c:pt idx="5">
                  <c:v>0.96672999999999998</c:v>
                </c:pt>
                <c:pt idx="6">
                  <c:v>1.1826700000000001</c:v>
                </c:pt>
                <c:pt idx="7">
                  <c:v>1.39222</c:v>
                </c:pt>
                <c:pt idx="8">
                  <c:v>1.59561</c:v>
                </c:pt>
                <c:pt idx="9">
                  <c:v>1.75865</c:v>
                </c:pt>
                <c:pt idx="10">
                  <c:v>1.94418</c:v>
                </c:pt>
                <c:pt idx="11">
                  <c:v>2.1272000000000002</c:v>
                </c:pt>
                <c:pt idx="12">
                  <c:v>2.3371300000000002</c:v>
                </c:pt>
                <c:pt idx="13">
                  <c:v>2.5321799999999999</c:v>
                </c:pt>
                <c:pt idx="14">
                  <c:v>2.69706</c:v>
                </c:pt>
                <c:pt idx="15">
                  <c:v>2.89385</c:v>
                </c:pt>
                <c:pt idx="16">
                  <c:v>3.1480999999999999</c:v>
                </c:pt>
                <c:pt idx="17">
                  <c:v>3.1480999999999999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19B-49FC-8920-CA37B67B8FB2}"/>
            </c:ext>
          </c:extLst>
        </c:ser>
        <c:ser>
          <c:idx val="21"/>
          <c:order val="16"/>
          <c:tx>
            <c:strRef>
              <c:f>SH!$BX$2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SH!$BY$4:$BY$21</c:f>
              <c:numCache>
                <c:formatCode>0</c:formatCode>
                <c:ptCount val="18"/>
                <c:pt idx="0">
                  <c:v>0</c:v>
                </c:pt>
                <c:pt idx="1">
                  <c:v>46.624227441285534</c:v>
                </c:pt>
                <c:pt idx="2">
                  <c:v>76.294190358467247</c:v>
                </c:pt>
                <c:pt idx="3">
                  <c:v>94.190358467243513</c:v>
                </c:pt>
                <c:pt idx="4">
                  <c:v>113.02843016069221</c:v>
                </c:pt>
                <c:pt idx="5">
                  <c:v>130.45364647713225</c:v>
                </c:pt>
                <c:pt idx="6">
                  <c:v>145.52410383189124</c:v>
                </c:pt>
                <c:pt idx="7">
                  <c:v>161.53646477132261</c:v>
                </c:pt>
                <c:pt idx="8">
                  <c:v>178.01977750309024</c:v>
                </c:pt>
                <c:pt idx="9">
                  <c:v>196.38689740420273</c:v>
                </c:pt>
                <c:pt idx="10">
                  <c:v>215.22496909765141</c:v>
                </c:pt>
                <c:pt idx="11">
                  <c:v>233.5920889987639</c:v>
                </c:pt>
                <c:pt idx="12">
                  <c:v>254.7849196538937</c:v>
                </c:pt>
                <c:pt idx="13">
                  <c:v>275.03584672435102</c:v>
                </c:pt>
                <c:pt idx="14">
                  <c:v>297.64153275648954</c:v>
                </c:pt>
                <c:pt idx="15">
                  <c:v>330.13720642768851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SH!$BZ$4:$BZ$21</c:f>
              <c:numCache>
                <c:formatCode>General</c:formatCode>
                <c:ptCount val="18"/>
                <c:pt idx="0">
                  <c:v>0</c:v>
                </c:pt>
                <c:pt idx="1">
                  <c:v>0.18108888888888891</c:v>
                </c:pt>
                <c:pt idx="2">
                  <c:v>0.38356603174603177</c:v>
                </c:pt>
                <c:pt idx="3">
                  <c:v>0.62731492063492067</c:v>
                </c:pt>
                <c:pt idx="4">
                  <c:v>0.82234158730158735</c:v>
                </c:pt>
                <c:pt idx="5">
                  <c:v>1.0276415873015874</c:v>
                </c:pt>
                <c:pt idx="6">
                  <c:v>1.2171793650793652</c:v>
                </c:pt>
                <c:pt idx="7">
                  <c:v>1.4231056150793653</c:v>
                </c:pt>
                <c:pt idx="8">
                  <c:v>1.6581522817460319</c:v>
                </c:pt>
                <c:pt idx="9">
                  <c:v>1.8987389484126986</c:v>
                </c:pt>
                <c:pt idx="10">
                  <c:v>2.1408267261904763</c:v>
                </c:pt>
                <c:pt idx="11">
                  <c:v>2.3698567261904762</c:v>
                </c:pt>
                <c:pt idx="12">
                  <c:v>2.6041167261904761</c:v>
                </c:pt>
                <c:pt idx="13">
                  <c:v>2.814805615079365</c:v>
                </c:pt>
                <c:pt idx="14">
                  <c:v>3.0081778373015871</c:v>
                </c:pt>
                <c:pt idx="15">
                  <c:v>3.1958445039682539</c:v>
                </c:pt>
                <c:pt idx="16">
                  <c:v>3.3301978373015872</c:v>
                </c:pt>
                <c:pt idx="17">
                  <c:v>3.3301978373015872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6F2-4D28-8994-CC3562A380E6}"/>
            </c:ext>
          </c:extLst>
        </c:ser>
        <c:ser>
          <c:idx val="22"/>
          <c:order val="17"/>
          <c:tx>
            <c:strRef>
              <c:f>SH!$CC$2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SH!$CD$4:$CD$19</c:f>
              <c:numCache>
                <c:formatCode>0</c:formatCode>
                <c:ptCount val="16"/>
                <c:pt idx="0">
                  <c:v>0</c:v>
                </c:pt>
                <c:pt idx="1">
                  <c:v>52.166259168704151</c:v>
                </c:pt>
                <c:pt idx="2">
                  <c:v>88.496332518337397</c:v>
                </c:pt>
                <c:pt idx="3">
                  <c:v>113.6479217603912</c:v>
                </c:pt>
                <c:pt idx="4">
                  <c:v>136.47066014669926</c:v>
                </c:pt>
                <c:pt idx="5">
                  <c:v>154.16992665036676</c:v>
                </c:pt>
                <c:pt idx="6">
                  <c:v>172.80073349633253</c:v>
                </c:pt>
                <c:pt idx="7">
                  <c:v>190.03422982885087</c:v>
                </c:pt>
                <c:pt idx="8">
                  <c:v>210.99388753056235</c:v>
                </c:pt>
                <c:pt idx="9">
                  <c:v>230.09046454767724</c:v>
                </c:pt>
                <c:pt idx="10">
                  <c:v>249.65281173594133</c:v>
                </c:pt>
                <c:pt idx="11">
                  <c:v>268.74938875305622</c:v>
                </c:pt>
                <c:pt idx="12">
                  <c:v>292.03789731051342</c:v>
                </c:pt>
                <c:pt idx="13">
                  <c:v>318.58679706601464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SH!$CE$4:$CE$19</c:f>
              <c:numCache>
                <c:formatCode>General</c:formatCode>
                <c:ptCount val="16"/>
                <c:pt idx="0">
                  <c:v>0</c:v>
                </c:pt>
                <c:pt idx="1">
                  <c:v>0.21563750000000001</c:v>
                </c:pt>
                <c:pt idx="2">
                  <c:v>0.4545825</c:v>
                </c:pt>
                <c:pt idx="3">
                  <c:v>0.6983313888888889</c:v>
                </c:pt>
                <c:pt idx="4">
                  <c:v>0.93805138888888884</c:v>
                </c:pt>
                <c:pt idx="5">
                  <c:v>1.1407202777777776</c:v>
                </c:pt>
                <c:pt idx="6">
                  <c:v>1.3535702777777776</c:v>
                </c:pt>
                <c:pt idx="7">
                  <c:v>1.5136980555555555</c:v>
                </c:pt>
                <c:pt idx="8">
                  <c:v>1.7491430555555554</c:v>
                </c:pt>
                <c:pt idx="9">
                  <c:v>1.9621555555555554</c:v>
                </c:pt>
                <c:pt idx="10">
                  <c:v>2.1744777777777777</c:v>
                </c:pt>
                <c:pt idx="11">
                  <c:v>2.3615933333333334</c:v>
                </c:pt>
                <c:pt idx="12">
                  <c:v>2.5348600000000001</c:v>
                </c:pt>
                <c:pt idx="13">
                  <c:v>2.6630533333333335</c:v>
                </c:pt>
                <c:pt idx="14">
                  <c:v>2.8610033333333336</c:v>
                </c:pt>
                <c:pt idx="15">
                  <c:v>2.8610033333333336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6F2-4D28-8994-CC3562A380E6}"/>
            </c:ext>
          </c:extLst>
        </c:ser>
        <c:ser>
          <c:idx val="23"/>
          <c:order val="18"/>
          <c:tx>
            <c:strRef>
              <c:f>SH!$CH$2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SH!$CI$4:$CI$19</c:f>
              <c:numCache>
                <c:formatCode>0</c:formatCode>
                <c:ptCount val="16"/>
                <c:pt idx="0">
                  <c:v>0</c:v>
                </c:pt>
                <c:pt idx="1">
                  <c:v>54.561811505507961</c:v>
                </c:pt>
                <c:pt idx="2">
                  <c:v>86.272949816401464</c:v>
                </c:pt>
                <c:pt idx="3">
                  <c:v>111.45532435740515</c:v>
                </c:pt>
                <c:pt idx="4">
                  <c:v>132.90697674418604</c:v>
                </c:pt>
                <c:pt idx="5">
                  <c:v>154.82496940024481</c:v>
                </c:pt>
                <c:pt idx="6">
                  <c:v>169.74785801713588</c:v>
                </c:pt>
                <c:pt idx="7">
                  <c:v>189.3341493268054</c:v>
                </c:pt>
                <c:pt idx="8">
                  <c:v>210.31946144430844</c:v>
                </c:pt>
                <c:pt idx="9">
                  <c:v>229.43941248470011</c:v>
                </c:pt>
                <c:pt idx="10">
                  <c:v>248.09302325581396</c:v>
                </c:pt>
                <c:pt idx="11">
                  <c:v>267.21297429620563</c:v>
                </c:pt>
                <c:pt idx="12">
                  <c:v>289.59730722154222</c:v>
                </c:pt>
                <c:pt idx="13">
                  <c:v>316.64504283965726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SH!$CJ$4:$CJ$19</c:f>
              <c:numCache>
                <c:formatCode>General</c:formatCode>
                <c:ptCount val="16"/>
                <c:pt idx="0">
                  <c:v>0</c:v>
                </c:pt>
                <c:pt idx="1">
                  <c:v>0.18160000000000001</c:v>
                </c:pt>
                <c:pt idx="2">
                  <c:v>0.42780000000000001</c:v>
                </c:pt>
                <c:pt idx="3">
                  <c:v>0.60820000000000007</c:v>
                </c:pt>
                <c:pt idx="4">
                  <c:v>0.83490000000000009</c:v>
                </c:pt>
                <c:pt idx="5">
                  <c:v>1.0471000000000001</c:v>
                </c:pt>
                <c:pt idx="6">
                  <c:v>1.2005000000000001</c:v>
                </c:pt>
                <c:pt idx="7">
                  <c:v>1.4459000000000002</c:v>
                </c:pt>
                <c:pt idx="8">
                  <c:v>1.6944000000000001</c:v>
                </c:pt>
                <c:pt idx="9">
                  <c:v>1.9086000000000001</c:v>
                </c:pt>
                <c:pt idx="10">
                  <c:v>2.1061000000000001</c:v>
                </c:pt>
                <c:pt idx="11">
                  <c:v>2.2857000000000003</c:v>
                </c:pt>
                <c:pt idx="12">
                  <c:v>2.4641000000000002</c:v>
                </c:pt>
                <c:pt idx="13">
                  <c:v>2.6615000000000002</c:v>
                </c:pt>
                <c:pt idx="14">
                  <c:v>2.8721000000000001</c:v>
                </c:pt>
                <c:pt idx="15">
                  <c:v>2.8721000000000001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6F2-4D28-8994-CC3562A380E6}"/>
            </c:ext>
          </c:extLst>
        </c:ser>
        <c:ser>
          <c:idx val="24"/>
          <c:order val="19"/>
          <c:tx>
            <c:strRef>
              <c:f>SH!$CM$2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SH!$CN$4:$CN$19</c:f>
              <c:numCache>
                <c:formatCode>0</c:formatCode>
                <c:ptCount val="16"/>
                <c:pt idx="0">
                  <c:v>0</c:v>
                </c:pt>
                <c:pt idx="1">
                  <c:v>51.549815498154985</c:v>
                </c:pt>
                <c:pt idx="2">
                  <c:v>76.85608856088561</c:v>
                </c:pt>
                <c:pt idx="3">
                  <c:v>101.69372693726937</c:v>
                </c:pt>
                <c:pt idx="4">
                  <c:v>122.78228782287823</c:v>
                </c:pt>
                <c:pt idx="5">
                  <c:v>143.87084870848707</c:v>
                </c:pt>
                <c:pt idx="6">
                  <c:v>165.4280442804428</c:v>
                </c:pt>
                <c:pt idx="7">
                  <c:v>183.70479704797049</c:v>
                </c:pt>
                <c:pt idx="8">
                  <c:v>201.51291512915131</c:v>
                </c:pt>
                <c:pt idx="9">
                  <c:v>220.25830258302585</c:v>
                </c:pt>
                <c:pt idx="10">
                  <c:v>240.40959409594095</c:v>
                </c:pt>
                <c:pt idx="11">
                  <c:v>262.90405904059043</c:v>
                </c:pt>
                <c:pt idx="12">
                  <c:v>290.08487084870848</c:v>
                </c:pt>
                <c:pt idx="13">
                  <c:v>323.35793357933579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SH!$CO$4:$CO$19</c:f>
              <c:numCache>
                <c:formatCode>General</c:formatCode>
                <c:ptCount val="16"/>
                <c:pt idx="0">
                  <c:v>0</c:v>
                </c:pt>
                <c:pt idx="1">
                  <c:v>0.21379999999999999</c:v>
                </c:pt>
                <c:pt idx="2">
                  <c:v>0.41779999999999995</c:v>
                </c:pt>
                <c:pt idx="3">
                  <c:v>0.60839999999999994</c:v>
                </c:pt>
                <c:pt idx="4">
                  <c:v>0.80209999999999992</c:v>
                </c:pt>
                <c:pt idx="5">
                  <c:v>1.0085999999999999</c:v>
                </c:pt>
                <c:pt idx="6">
                  <c:v>1.2573999999999999</c:v>
                </c:pt>
                <c:pt idx="7">
                  <c:v>1.4787999999999999</c:v>
                </c:pt>
                <c:pt idx="8">
                  <c:v>1.7179</c:v>
                </c:pt>
                <c:pt idx="9">
                  <c:v>1.9691000000000001</c:v>
                </c:pt>
                <c:pt idx="10">
                  <c:v>2.1959</c:v>
                </c:pt>
                <c:pt idx="11">
                  <c:v>2.3523999999999998</c:v>
                </c:pt>
                <c:pt idx="12">
                  <c:v>2.5705</c:v>
                </c:pt>
                <c:pt idx="13">
                  <c:v>2.7995000000000001</c:v>
                </c:pt>
                <c:pt idx="14">
                  <c:v>2.9588999999999999</c:v>
                </c:pt>
                <c:pt idx="15">
                  <c:v>2.9588999999999999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6F2-4D28-8994-CC3562A380E6}"/>
            </c:ext>
          </c:extLst>
        </c:ser>
        <c:ser>
          <c:idx val="25"/>
          <c:order val="20"/>
          <c:tx>
            <c:strRef>
              <c:f>SH!$CR$2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SH!$CS$4:$CS$17</c:f>
              <c:numCache>
                <c:formatCode>0</c:formatCode>
                <c:ptCount val="14"/>
                <c:pt idx="0">
                  <c:v>0</c:v>
                </c:pt>
                <c:pt idx="1">
                  <c:v>61.859778597785976</c:v>
                </c:pt>
                <c:pt idx="2">
                  <c:v>90.446494464944649</c:v>
                </c:pt>
                <c:pt idx="3">
                  <c:v>113.87822878228782</c:v>
                </c:pt>
                <c:pt idx="4">
                  <c:v>136.37269372693726</c:v>
                </c:pt>
                <c:pt idx="5">
                  <c:v>157.92988929889299</c:v>
                </c:pt>
                <c:pt idx="6">
                  <c:v>179.01845018450186</c:v>
                </c:pt>
                <c:pt idx="7">
                  <c:v>199.16974169741698</c:v>
                </c:pt>
                <c:pt idx="8">
                  <c:v>220.25830258302585</c:v>
                </c:pt>
                <c:pt idx="9">
                  <c:v>244.15867158671585</c:v>
                </c:pt>
                <c:pt idx="10">
                  <c:v>269.93357933579335</c:v>
                </c:pt>
                <c:pt idx="11">
                  <c:v>304.14391143911439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SH!$CT$4:$CT$17</c:f>
              <c:numCache>
                <c:formatCode>General</c:formatCode>
                <c:ptCount val="14"/>
                <c:pt idx="0">
                  <c:v>0</c:v>
                </c:pt>
                <c:pt idx="1">
                  <c:v>0.26990999999999998</c:v>
                </c:pt>
                <c:pt idx="2">
                  <c:v>0.47941999999999996</c:v>
                </c:pt>
                <c:pt idx="3">
                  <c:v>0.70595199999999991</c:v>
                </c:pt>
                <c:pt idx="4">
                  <c:v>0.95098499999999997</c:v>
                </c:pt>
                <c:pt idx="5">
                  <c:v>1.2030689999999999</c:v>
                </c:pt>
                <c:pt idx="6">
                  <c:v>1.469017</c:v>
                </c:pt>
                <c:pt idx="7">
                  <c:v>1.7270620000000001</c:v>
                </c:pt>
                <c:pt idx="8">
                  <c:v>1.9830070000000002</c:v>
                </c:pt>
                <c:pt idx="9">
                  <c:v>2.2408720000000004</c:v>
                </c:pt>
                <c:pt idx="10">
                  <c:v>2.5007920000000006</c:v>
                </c:pt>
                <c:pt idx="11">
                  <c:v>2.7202920000000006</c:v>
                </c:pt>
                <c:pt idx="12">
                  <c:v>2.9593410000000007</c:v>
                </c:pt>
                <c:pt idx="13">
                  <c:v>2.9593410000000007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36F2-4D28-8994-CC3562A380E6}"/>
            </c:ext>
          </c:extLst>
        </c:ser>
        <c:ser>
          <c:idx val="26"/>
          <c:order val="21"/>
          <c:tx>
            <c:strRef>
              <c:f>SH!$CW$2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SH!$CX$4:$CX$18</c:f>
              <c:numCache>
                <c:formatCode>0</c:formatCode>
                <c:ptCount val="15"/>
                <c:pt idx="0">
                  <c:v>0</c:v>
                </c:pt>
                <c:pt idx="1">
                  <c:v>55.767527675276746</c:v>
                </c:pt>
                <c:pt idx="2">
                  <c:v>89.977859778597789</c:v>
                </c:pt>
                <c:pt idx="3">
                  <c:v>115.28413284132841</c:v>
                </c:pt>
                <c:pt idx="4">
                  <c:v>146.68265682656826</c:v>
                </c:pt>
                <c:pt idx="5">
                  <c:v>166.36531365313655</c:v>
                </c:pt>
                <c:pt idx="6">
                  <c:v>184.64206642066421</c:v>
                </c:pt>
                <c:pt idx="7">
                  <c:v>203.38745387453875</c:v>
                </c:pt>
                <c:pt idx="8">
                  <c:v>224.47601476014762</c:v>
                </c:pt>
                <c:pt idx="9">
                  <c:v>245.09594095940957</c:v>
                </c:pt>
                <c:pt idx="10">
                  <c:v>260.09225092250921</c:v>
                </c:pt>
                <c:pt idx="11">
                  <c:v>280.24354243542439</c:v>
                </c:pt>
                <c:pt idx="12">
                  <c:v>306.01845018450183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SH!$CY$4:$CY$18</c:f>
              <c:numCache>
                <c:formatCode>General</c:formatCode>
                <c:ptCount val="15"/>
                <c:pt idx="0">
                  <c:v>0</c:v>
                </c:pt>
                <c:pt idx="1">
                  <c:v>0.25024999999999997</c:v>
                </c:pt>
                <c:pt idx="2">
                  <c:v>0.51912999999999998</c:v>
                </c:pt>
                <c:pt idx="3">
                  <c:v>0.77376999999999996</c:v>
                </c:pt>
                <c:pt idx="4">
                  <c:v>1.1534599999999999</c:v>
                </c:pt>
                <c:pt idx="5">
                  <c:v>1.4055200000000001</c:v>
                </c:pt>
                <c:pt idx="6">
                  <c:v>1.6472500000000001</c:v>
                </c:pt>
                <c:pt idx="7">
                  <c:v>1.9053</c:v>
                </c:pt>
                <c:pt idx="8">
                  <c:v>2.1821700000000002</c:v>
                </c:pt>
                <c:pt idx="9">
                  <c:v>2.4353199999999999</c:v>
                </c:pt>
                <c:pt idx="10">
                  <c:v>2.6092</c:v>
                </c:pt>
                <c:pt idx="11">
                  <c:v>2.8287</c:v>
                </c:pt>
                <c:pt idx="12">
                  <c:v>3.0677500000000002</c:v>
                </c:pt>
                <c:pt idx="13">
                  <c:v>3.3677999999999999</c:v>
                </c:pt>
                <c:pt idx="14">
                  <c:v>3.3677999999999999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36F2-4D28-8994-CC3562A380E6}"/>
            </c:ext>
          </c:extLst>
        </c:ser>
        <c:ser>
          <c:idx val="27"/>
          <c:order val="22"/>
          <c:tx>
            <c:strRef>
              <c:f>SH!$DB$2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SH!$DC$4:$DC$18</c:f>
              <c:numCache>
                <c:formatCode>0</c:formatCode>
                <c:ptCount val="15"/>
                <c:pt idx="0">
                  <c:v>0</c:v>
                </c:pt>
                <c:pt idx="1">
                  <c:v>59.443488943488951</c:v>
                </c:pt>
                <c:pt idx="2">
                  <c:v>90.803439803439801</c:v>
                </c:pt>
                <c:pt idx="3">
                  <c:v>113.73832923832924</c:v>
                </c:pt>
                <c:pt idx="4">
                  <c:v>135.26904176904179</c:v>
                </c:pt>
                <c:pt idx="5">
                  <c:v>157.73587223587225</c:v>
                </c:pt>
                <c:pt idx="6">
                  <c:v>177.86240786240785</c:v>
                </c:pt>
                <c:pt idx="7">
                  <c:v>197.52088452088452</c:v>
                </c:pt>
                <c:pt idx="8">
                  <c:v>219.51965601965603</c:v>
                </c:pt>
                <c:pt idx="9">
                  <c:v>240.11425061425064</c:v>
                </c:pt>
                <c:pt idx="10">
                  <c:v>263.04914004914002</c:v>
                </c:pt>
                <c:pt idx="11">
                  <c:v>289.72850122850127</c:v>
                </c:pt>
                <c:pt idx="12">
                  <c:v>319.2162162162162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SH!$DD$4:$DD$18</c:f>
              <c:numCache>
                <c:formatCode>General</c:formatCode>
                <c:ptCount val="15"/>
                <c:pt idx="0">
                  <c:v>0</c:v>
                </c:pt>
                <c:pt idx="1">
                  <c:v>0.2601</c:v>
                </c:pt>
                <c:pt idx="2">
                  <c:v>0.49099999999999999</c:v>
                </c:pt>
                <c:pt idx="3">
                  <c:v>0.73340000000000005</c:v>
                </c:pt>
                <c:pt idx="4">
                  <c:v>0.97199999999999998</c:v>
                </c:pt>
                <c:pt idx="5">
                  <c:v>1.2492000000000001</c:v>
                </c:pt>
                <c:pt idx="6">
                  <c:v>1.5091000000000001</c:v>
                </c:pt>
                <c:pt idx="7">
                  <c:v>1.7764</c:v>
                </c:pt>
                <c:pt idx="8">
                  <c:v>2.052</c:v>
                </c:pt>
                <c:pt idx="9">
                  <c:v>2.2944</c:v>
                </c:pt>
                <c:pt idx="10">
                  <c:v>2.5436999999999999</c:v>
                </c:pt>
                <c:pt idx="11">
                  <c:v>2.7498</c:v>
                </c:pt>
                <c:pt idx="12">
                  <c:v>2.9339</c:v>
                </c:pt>
                <c:pt idx="13">
                  <c:v>3.1646999999999998</c:v>
                </c:pt>
                <c:pt idx="14">
                  <c:v>3.1646999999999998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6F2-4D28-8994-CC3562A380E6}"/>
            </c:ext>
          </c:extLst>
        </c:ser>
        <c:ser>
          <c:idx val="28"/>
          <c:order val="23"/>
          <c:tx>
            <c:strRef>
              <c:f>SH!$DG$2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SH!$DH$4:$DH$19</c:f>
              <c:numCache>
                <c:formatCode>0</c:formatCode>
                <c:ptCount val="16"/>
                <c:pt idx="0">
                  <c:v>0</c:v>
                </c:pt>
                <c:pt idx="1">
                  <c:v>46.394833948339482</c:v>
                </c:pt>
                <c:pt idx="2">
                  <c:v>76.38745387453875</c:v>
                </c:pt>
                <c:pt idx="3">
                  <c:v>97.007380073800732</c:v>
                </c:pt>
                <c:pt idx="4">
                  <c:v>118.56457564575646</c:v>
                </c:pt>
                <c:pt idx="5">
                  <c:v>140.59040590405905</c:v>
                </c:pt>
                <c:pt idx="6">
                  <c:v>156.52398523985238</c:v>
                </c:pt>
                <c:pt idx="7">
                  <c:v>175.73800738007381</c:v>
                </c:pt>
                <c:pt idx="8">
                  <c:v>192.14022140221405</c:v>
                </c:pt>
                <c:pt idx="9">
                  <c:v>209.47970479704796</c:v>
                </c:pt>
                <c:pt idx="10">
                  <c:v>226.35055350553503</c:v>
                </c:pt>
                <c:pt idx="11">
                  <c:v>243.69003690036899</c:v>
                </c:pt>
                <c:pt idx="12">
                  <c:v>264.77859778597787</c:v>
                </c:pt>
                <c:pt idx="13">
                  <c:v>289.61623616236164</c:v>
                </c:pt>
                <c:pt idx="14">
                  <c:v>311.64206642066421</c:v>
                </c:pt>
                <c:pt idx="15">
                  <c:v>381</c:v>
                </c:pt>
              </c:numCache>
            </c:numRef>
          </c:xVal>
          <c:yVal>
            <c:numRef>
              <c:f>SH!$DI$4:$DI$19</c:f>
              <c:numCache>
                <c:formatCode>General</c:formatCode>
                <c:ptCount val="16"/>
                <c:pt idx="0">
                  <c:v>0</c:v>
                </c:pt>
                <c:pt idx="1">
                  <c:v>0.19481999999999999</c:v>
                </c:pt>
                <c:pt idx="2">
                  <c:v>0.41749000000000003</c:v>
                </c:pt>
                <c:pt idx="3">
                  <c:v>0.61199000000000003</c:v>
                </c:pt>
                <c:pt idx="4">
                  <c:v>0.82121999999999995</c:v>
                </c:pt>
                <c:pt idx="5">
                  <c:v>1.0868199999999999</c:v>
                </c:pt>
                <c:pt idx="6">
                  <c:v>1.29078</c:v>
                </c:pt>
                <c:pt idx="7">
                  <c:v>1.5164899999999999</c:v>
                </c:pt>
                <c:pt idx="8">
                  <c:v>1.72601</c:v>
                </c:pt>
                <c:pt idx="9">
                  <c:v>1.93045</c:v>
                </c:pt>
                <c:pt idx="10">
                  <c:v>2.1051899999999999</c:v>
                </c:pt>
                <c:pt idx="11">
                  <c:v>2.29813</c:v>
                </c:pt>
                <c:pt idx="12">
                  <c:v>2.5274899999999998</c:v>
                </c:pt>
                <c:pt idx="13">
                  <c:v>2.7583500000000001</c:v>
                </c:pt>
                <c:pt idx="14">
                  <c:v>2.9154</c:v>
                </c:pt>
                <c:pt idx="15">
                  <c:v>3.1267399999999999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36F2-4D28-8994-CC3562A380E6}"/>
            </c:ext>
          </c:extLst>
        </c:ser>
        <c:ser>
          <c:idx val="29"/>
          <c:order val="24"/>
          <c:tx>
            <c:strRef>
              <c:f>SH!$DL$2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(SH!$DM$4,SH!$DM$5,SH!$DM$6,SH!$DM$7,SH!$DM$8,SH!$DM$9,SH!$DM$11,SH!$DM$12,SH!$DM$13,SH!$DM$14,SH!$DM$15,SH!$DM$16,SH!$DM$17,SH!$DM$18)</c:f>
              <c:numCache>
                <c:formatCode>0</c:formatCode>
                <c:ptCount val="14"/>
                <c:pt idx="0">
                  <c:v>0</c:v>
                </c:pt>
                <c:pt idx="1">
                  <c:v>62.797047970479703</c:v>
                </c:pt>
                <c:pt idx="2">
                  <c:v>98.413284132841326</c:v>
                </c:pt>
                <c:pt idx="3">
                  <c:v>124.65682656826569</c:v>
                </c:pt>
                <c:pt idx="4">
                  <c:v>147.15129151291512</c:v>
                </c:pt>
                <c:pt idx="5">
                  <c:v>168.23985239852399</c:v>
                </c:pt>
                <c:pt idx="6">
                  <c:v>179.95571955719558</c:v>
                </c:pt>
                <c:pt idx="7">
                  <c:v>201.04428044280442</c:v>
                </c:pt>
                <c:pt idx="8">
                  <c:v>226.35055350553503</c:v>
                </c:pt>
                <c:pt idx="9">
                  <c:v>250.71955719557195</c:v>
                </c:pt>
                <c:pt idx="10">
                  <c:v>278.36900369003689</c:v>
                </c:pt>
                <c:pt idx="11">
                  <c:v>315.39114391143909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(SH!$DN$4,SH!$DN$5,SH!$DN$6,SH!$DN$7,SH!$DN$8,SH!$DN$9,SH!$DN$11,SH!$DN$12,SH!$DN$13,SH!$DN$14,SH!$DN$15,SH!$DN$16,SH!$DN$17,SH!$DN$18)</c:f>
              <c:numCache>
                <c:formatCode>General</c:formatCode>
                <c:ptCount val="14"/>
                <c:pt idx="0">
                  <c:v>0</c:v>
                </c:pt>
                <c:pt idx="1">
                  <c:v>0.28160000000000002</c:v>
                </c:pt>
                <c:pt idx="2">
                  <c:v>0.52039999999999997</c:v>
                </c:pt>
                <c:pt idx="3">
                  <c:v>0.76649999999999996</c:v>
                </c:pt>
                <c:pt idx="4">
                  <c:v>1.0335000000000001</c:v>
                </c:pt>
                <c:pt idx="5">
                  <c:v>1.2747999999999999</c:v>
                </c:pt>
                <c:pt idx="6">
                  <c:v>1.4097</c:v>
                </c:pt>
                <c:pt idx="7">
                  <c:v>1.6818</c:v>
                </c:pt>
                <c:pt idx="8">
                  <c:v>1.9354</c:v>
                </c:pt>
                <c:pt idx="9">
                  <c:v>2.1760999999999999</c:v>
                </c:pt>
                <c:pt idx="10">
                  <c:v>2.4386999999999999</c:v>
                </c:pt>
                <c:pt idx="11">
                  <c:v>2.7202000000000002</c:v>
                </c:pt>
                <c:pt idx="12">
                  <c:v>2.9062000000000001</c:v>
                </c:pt>
                <c:pt idx="13">
                  <c:v>2.9062000000000001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36F2-4D28-8994-CC3562A380E6}"/>
            </c:ext>
          </c:extLst>
        </c:ser>
        <c:ser>
          <c:idx val="30"/>
          <c:order val="25"/>
          <c:tx>
            <c:strRef>
              <c:f>SH!$DQ$2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SH!$DR$4:$DR$17</c:f>
              <c:numCache>
                <c:formatCode>0</c:formatCode>
                <c:ptCount val="14"/>
                <c:pt idx="0">
                  <c:v>0</c:v>
                </c:pt>
                <c:pt idx="1">
                  <c:v>59.516605166051662</c:v>
                </c:pt>
                <c:pt idx="2">
                  <c:v>92.789667896678964</c:v>
                </c:pt>
                <c:pt idx="3">
                  <c:v>118.56457564575646</c:v>
                </c:pt>
                <c:pt idx="4">
                  <c:v>143.40221402214021</c:v>
                </c:pt>
                <c:pt idx="5">
                  <c:v>167.30258302583024</c:v>
                </c:pt>
                <c:pt idx="6">
                  <c:v>189.32841328413284</c:v>
                </c:pt>
                <c:pt idx="7">
                  <c:v>211.82287822878229</c:v>
                </c:pt>
                <c:pt idx="8">
                  <c:v>234.31734317343174</c:v>
                </c:pt>
                <c:pt idx="9">
                  <c:v>258.21771217712177</c:v>
                </c:pt>
                <c:pt idx="10">
                  <c:v>283.99261992619927</c:v>
                </c:pt>
                <c:pt idx="11">
                  <c:v>321.01476014760146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SH!$DS$4:$DS$17</c:f>
              <c:numCache>
                <c:formatCode>General</c:formatCode>
                <c:ptCount val="14"/>
                <c:pt idx="0">
                  <c:v>0</c:v>
                </c:pt>
                <c:pt idx="1">
                  <c:v>0.25290000000000001</c:v>
                </c:pt>
                <c:pt idx="2">
                  <c:v>0.50280000000000002</c:v>
                </c:pt>
                <c:pt idx="3">
                  <c:v>0.76080000000000003</c:v>
                </c:pt>
                <c:pt idx="4">
                  <c:v>1.0519000000000001</c:v>
                </c:pt>
                <c:pt idx="5">
                  <c:v>1.355</c:v>
                </c:pt>
                <c:pt idx="6">
                  <c:v>1.6415999999999999</c:v>
                </c:pt>
                <c:pt idx="7">
                  <c:v>1.9319999999999999</c:v>
                </c:pt>
                <c:pt idx="8">
                  <c:v>2.2040000000000002</c:v>
                </c:pt>
                <c:pt idx="9">
                  <c:v>2.476</c:v>
                </c:pt>
                <c:pt idx="10">
                  <c:v>2.7296</c:v>
                </c:pt>
                <c:pt idx="11">
                  <c:v>2.9767999999999999</c:v>
                </c:pt>
                <c:pt idx="12">
                  <c:v>3.1349</c:v>
                </c:pt>
                <c:pt idx="13">
                  <c:v>3.1349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36F2-4D28-8994-CC3562A380E6}"/>
            </c:ext>
          </c:extLst>
        </c:ser>
        <c:ser>
          <c:idx val="31"/>
          <c:order val="26"/>
          <c:tx>
            <c:strRef>
              <c:f>SH!$DV$2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SH!$DW$4:$DW$19</c:f>
              <c:numCache>
                <c:formatCode>0</c:formatCode>
                <c:ptCount val="16"/>
                <c:pt idx="0">
                  <c:v>0</c:v>
                </c:pt>
                <c:pt idx="1">
                  <c:v>55.366995073891623</c:v>
                </c:pt>
                <c:pt idx="2">
                  <c:v>86.334975369458135</c:v>
                </c:pt>
                <c:pt idx="3">
                  <c:v>114.01847290640394</c:v>
                </c:pt>
                <c:pt idx="4">
                  <c:v>136.54064039408865</c:v>
                </c:pt>
                <c:pt idx="5">
                  <c:v>156.71674876847291</c:v>
                </c:pt>
                <c:pt idx="6">
                  <c:v>177.83128078817734</c:v>
                </c:pt>
                <c:pt idx="7">
                  <c:v>198.47660098522167</c:v>
                </c:pt>
                <c:pt idx="8">
                  <c:v>212.55295566502463</c:v>
                </c:pt>
                <c:pt idx="9">
                  <c:v>230.85221674876848</c:v>
                </c:pt>
                <c:pt idx="10">
                  <c:v>251.02832512315268</c:v>
                </c:pt>
                <c:pt idx="11">
                  <c:v>271.20443349753691</c:v>
                </c:pt>
                <c:pt idx="12">
                  <c:v>293.25738916256159</c:v>
                </c:pt>
                <c:pt idx="13">
                  <c:v>326.57142857142856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SH!$DX$4:$DX$19</c:f>
              <c:numCache>
                <c:formatCode>General</c:formatCode>
                <c:ptCount val="16"/>
                <c:pt idx="0">
                  <c:v>0</c:v>
                </c:pt>
                <c:pt idx="1">
                  <c:v>0.22450000000000001</c:v>
                </c:pt>
                <c:pt idx="2">
                  <c:v>0.45200000000000001</c:v>
                </c:pt>
                <c:pt idx="3">
                  <c:v>0.72619999999999996</c:v>
                </c:pt>
                <c:pt idx="4">
                  <c:v>0.97950000000000004</c:v>
                </c:pt>
                <c:pt idx="5">
                  <c:v>1.2445999999999999</c:v>
                </c:pt>
                <c:pt idx="6">
                  <c:v>1.5119</c:v>
                </c:pt>
                <c:pt idx="7">
                  <c:v>1.7804</c:v>
                </c:pt>
                <c:pt idx="8">
                  <c:v>1.9464999999999999</c:v>
                </c:pt>
                <c:pt idx="9">
                  <c:v>2.1634000000000002</c:v>
                </c:pt>
                <c:pt idx="10">
                  <c:v>2.4011999999999998</c:v>
                </c:pt>
                <c:pt idx="11">
                  <c:v>2.5941000000000001</c:v>
                </c:pt>
                <c:pt idx="12">
                  <c:v>2.7818000000000001</c:v>
                </c:pt>
                <c:pt idx="13">
                  <c:v>3.0108000000000001</c:v>
                </c:pt>
                <c:pt idx="14">
                  <c:v>3.1718999999999999</c:v>
                </c:pt>
                <c:pt idx="15">
                  <c:v>3.1718999999999999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36F2-4D28-8994-CC3562A380E6}"/>
            </c:ext>
          </c:extLst>
        </c:ser>
        <c:ser>
          <c:idx val="32"/>
          <c:order val="27"/>
          <c:tx>
            <c:strRef>
              <c:f>SH!$EA$2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SH!$EB$4:$EB$17</c:f>
              <c:numCache>
                <c:formatCode>0</c:formatCode>
                <c:ptCount val="14"/>
                <c:pt idx="0">
                  <c:v>0</c:v>
                </c:pt>
                <c:pt idx="1">
                  <c:v>60.059113300492612</c:v>
                </c:pt>
                <c:pt idx="2">
                  <c:v>92.903940886699516</c:v>
                </c:pt>
                <c:pt idx="3">
                  <c:v>119.17980295566502</c:v>
                </c:pt>
                <c:pt idx="4">
                  <c:v>140.29433497536948</c:v>
                </c:pt>
                <c:pt idx="5">
                  <c:v>163.75492610837438</c:v>
                </c:pt>
                <c:pt idx="6">
                  <c:v>185.80788177339903</c:v>
                </c:pt>
                <c:pt idx="7">
                  <c:v>207.86083743842363</c:v>
                </c:pt>
                <c:pt idx="8">
                  <c:v>229.44458128078816</c:v>
                </c:pt>
                <c:pt idx="9">
                  <c:v>254.78201970443351</c:v>
                </c:pt>
                <c:pt idx="10">
                  <c:v>278.71182266009856</c:v>
                </c:pt>
                <c:pt idx="11">
                  <c:v>319.06403940886696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SH!$EC$4:$EC$17</c:f>
              <c:numCache>
                <c:formatCode>General</c:formatCode>
                <c:ptCount val="14"/>
                <c:pt idx="0">
                  <c:v>0</c:v>
                </c:pt>
                <c:pt idx="1">
                  <c:v>0.27650000000000002</c:v>
                </c:pt>
                <c:pt idx="2">
                  <c:v>0.5454</c:v>
                </c:pt>
                <c:pt idx="3">
                  <c:v>0.82630000000000003</c:v>
                </c:pt>
                <c:pt idx="4">
                  <c:v>1.0844</c:v>
                </c:pt>
                <c:pt idx="5">
                  <c:v>1.3897999999999999</c:v>
                </c:pt>
                <c:pt idx="6">
                  <c:v>1.6673</c:v>
                </c:pt>
                <c:pt idx="7">
                  <c:v>1.954</c:v>
                </c:pt>
                <c:pt idx="8">
                  <c:v>2.218</c:v>
                </c:pt>
                <c:pt idx="9">
                  <c:v>2.4948000000000001</c:v>
                </c:pt>
                <c:pt idx="10">
                  <c:v>2.7130000000000001</c:v>
                </c:pt>
                <c:pt idx="11">
                  <c:v>2.98</c:v>
                </c:pt>
                <c:pt idx="12">
                  <c:v>3.1482999999999999</c:v>
                </c:pt>
                <c:pt idx="13">
                  <c:v>3.1482999999999999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36F2-4D28-8994-CC3562A380E6}"/>
            </c:ext>
          </c:extLst>
        </c:ser>
        <c:ser>
          <c:idx val="33"/>
          <c:order val="28"/>
          <c:tx>
            <c:strRef>
              <c:f>SH!$EF$2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SH!$EG$4:$EG$18</c:f>
              <c:numCache>
                <c:formatCode>0</c:formatCode>
                <c:ptCount val="15"/>
                <c:pt idx="0">
                  <c:v>0</c:v>
                </c:pt>
                <c:pt idx="1">
                  <c:v>58.070631970260223</c:v>
                </c:pt>
                <c:pt idx="2">
                  <c:v>89.230483271375462</c:v>
                </c:pt>
                <c:pt idx="3">
                  <c:v>115.19702602230484</c:v>
                </c:pt>
                <c:pt idx="4">
                  <c:v>137.85873605947955</c:v>
                </c:pt>
                <c:pt idx="5">
                  <c:v>160.04832713754647</c:v>
                </c:pt>
                <c:pt idx="6">
                  <c:v>182.23791821561338</c:v>
                </c:pt>
                <c:pt idx="7">
                  <c:v>204.42750929368029</c:v>
                </c:pt>
                <c:pt idx="8">
                  <c:v>223.78438661710038</c:v>
                </c:pt>
                <c:pt idx="9">
                  <c:v>242.66914498141264</c:v>
                </c:pt>
                <c:pt idx="10">
                  <c:v>265.80297397769516</c:v>
                </c:pt>
                <c:pt idx="11">
                  <c:v>292.2416356877323</c:v>
                </c:pt>
                <c:pt idx="12">
                  <c:v>321.51301115241637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SH!$EH$4:$EH$18</c:f>
              <c:numCache>
                <c:formatCode>General</c:formatCode>
                <c:ptCount val="15"/>
                <c:pt idx="0">
                  <c:v>0</c:v>
                </c:pt>
                <c:pt idx="1">
                  <c:v>0.25469999999999998</c:v>
                </c:pt>
                <c:pt idx="2">
                  <c:v>0.48980000000000001</c:v>
                </c:pt>
                <c:pt idx="3">
                  <c:v>0.74229999999999996</c:v>
                </c:pt>
                <c:pt idx="4">
                  <c:v>1.0073000000000001</c:v>
                </c:pt>
                <c:pt idx="5">
                  <c:v>1.2693000000000001</c:v>
                </c:pt>
                <c:pt idx="6">
                  <c:v>1.5382</c:v>
                </c:pt>
                <c:pt idx="7">
                  <c:v>1.8058000000000001</c:v>
                </c:pt>
                <c:pt idx="8">
                  <c:v>2.0318999999999998</c:v>
                </c:pt>
                <c:pt idx="9">
                  <c:v>2.2393999999999998</c:v>
                </c:pt>
                <c:pt idx="10">
                  <c:v>2.4529000000000001</c:v>
                </c:pt>
                <c:pt idx="11">
                  <c:v>2.6796000000000002</c:v>
                </c:pt>
                <c:pt idx="12">
                  <c:v>2.8491</c:v>
                </c:pt>
                <c:pt idx="13">
                  <c:v>2.9904999999999999</c:v>
                </c:pt>
                <c:pt idx="14">
                  <c:v>2.9904999999999999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36F2-4D28-8994-CC3562A380E6}"/>
            </c:ext>
          </c:extLst>
        </c:ser>
        <c:ser>
          <c:idx val="34"/>
          <c:order val="29"/>
          <c:tx>
            <c:strRef>
              <c:f>SH!$EK$2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SH!$EL$4:$EL$17</c:f>
              <c:numCache>
                <c:formatCode>0</c:formatCode>
                <c:ptCount val="14"/>
                <c:pt idx="0">
                  <c:v>0</c:v>
                </c:pt>
                <c:pt idx="1">
                  <c:v>53.349442379182157</c:v>
                </c:pt>
                <c:pt idx="2">
                  <c:v>85.45353159851301</c:v>
                </c:pt>
                <c:pt idx="3">
                  <c:v>108.58736059479554</c:v>
                </c:pt>
                <c:pt idx="4">
                  <c:v>132.66542750929366</c:v>
                </c:pt>
                <c:pt idx="5">
                  <c:v>153.43866171003717</c:v>
                </c:pt>
                <c:pt idx="6">
                  <c:v>177.98884758364312</c:v>
                </c:pt>
                <c:pt idx="7">
                  <c:v>198.28996282527882</c:v>
                </c:pt>
                <c:pt idx="8">
                  <c:v>220.00743494423793</c:v>
                </c:pt>
                <c:pt idx="9">
                  <c:v>241.25278810408921</c:v>
                </c:pt>
                <c:pt idx="10">
                  <c:v>270.99628252788102</c:v>
                </c:pt>
                <c:pt idx="11">
                  <c:v>304.51672862453535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SH!$EM$4:$EM$17</c:f>
              <c:numCache>
                <c:formatCode>General</c:formatCode>
                <c:ptCount val="14"/>
                <c:pt idx="0">
                  <c:v>0</c:v>
                </c:pt>
                <c:pt idx="1">
                  <c:v>0.26300000000000001</c:v>
                </c:pt>
                <c:pt idx="2">
                  <c:v>0.51439999999999997</c:v>
                </c:pt>
                <c:pt idx="3">
                  <c:v>0.74309999999999998</c:v>
                </c:pt>
                <c:pt idx="4">
                  <c:v>1.0139</c:v>
                </c:pt>
                <c:pt idx="5">
                  <c:v>1.2749999999999999</c:v>
                </c:pt>
                <c:pt idx="6">
                  <c:v>1.5992</c:v>
                </c:pt>
                <c:pt idx="7">
                  <c:v>1.8658999999999999</c:v>
                </c:pt>
                <c:pt idx="8">
                  <c:v>2.1383999999999999</c:v>
                </c:pt>
                <c:pt idx="9">
                  <c:v>2.3919999999999999</c:v>
                </c:pt>
                <c:pt idx="10">
                  <c:v>2.7078000000000002</c:v>
                </c:pt>
                <c:pt idx="11">
                  <c:v>2.9927999999999999</c:v>
                </c:pt>
                <c:pt idx="12">
                  <c:v>3.2250000000000001</c:v>
                </c:pt>
                <c:pt idx="13">
                  <c:v>3.2250000000000001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36F2-4D28-8994-CC3562A380E6}"/>
            </c:ext>
          </c:extLst>
        </c:ser>
        <c:ser>
          <c:idx val="35"/>
          <c:order val="30"/>
          <c:tx>
            <c:strRef>
              <c:f>SH!$EP$2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SH!$EQ$4:$EQ$16</c:f>
              <c:numCache>
                <c:formatCode>0</c:formatCode>
                <c:ptCount val="13"/>
                <c:pt idx="0">
                  <c:v>0</c:v>
                </c:pt>
                <c:pt idx="1">
                  <c:v>54.90186335403726</c:v>
                </c:pt>
                <c:pt idx="2">
                  <c:v>88.978881987577637</c:v>
                </c:pt>
                <c:pt idx="3">
                  <c:v>117.37639751552794</c:v>
                </c:pt>
                <c:pt idx="4">
                  <c:v>146.72049689440993</c:v>
                </c:pt>
                <c:pt idx="5">
                  <c:v>168.49192546583851</c:v>
                </c:pt>
                <c:pt idx="6">
                  <c:v>191.20993788819877</c:v>
                </c:pt>
                <c:pt idx="7">
                  <c:v>213.45465838509315</c:v>
                </c:pt>
                <c:pt idx="8">
                  <c:v>242.32546583850933</c:v>
                </c:pt>
                <c:pt idx="9">
                  <c:v>274.03602484472049</c:v>
                </c:pt>
                <c:pt idx="10">
                  <c:v>312.3726708074534</c:v>
                </c:pt>
                <c:pt idx="11">
                  <c:v>381</c:v>
                </c:pt>
                <c:pt idx="12">
                  <c:v>381</c:v>
                </c:pt>
              </c:numCache>
            </c:numRef>
          </c:xVal>
          <c:yVal>
            <c:numRef>
              <c:f>SH!$ER$4:$ER$16</c:f>
              <c:numCache>
                <c:formatCode>General</c:formatCode>
                <c:ptCount val="13"/>
                <c:pt idx="0">
                  <c:v>0</c:v>
                </c:pt>
                <c:pt idx="1">
                  <c:v>0.28449999999999998</c:v>
                </c:pt>
                <c:pt idx="2">
                  <c:v>0.55269999999999997</c:v>
                </c:pt>
                <c:pt idx="3">
                  <c:v>0.85060000000000002</c:v>
                </c:pt>
                <c:pt idx="4">
                  <c:v>1.1863999999999999</c:v>
                </c:pt>
                <c:pt idx="5">
                  <c:v>1.4654</c:v>
                </c:pt>
                <c:pt idx="6">
                  <c:v>1.7466999999999999</c:v>
                </c:pt>
                <c:pt idx="7">
                  <c:v>2.0005999999999999</c:v>
                </c:pt>
                <c:pt idx="8">
                  <c:v>2.2930000000000001</c:v>
                </c:pt>
                <c:pt idx="9">
                  <c:v>2.5558000000000001</c:v>
                </c:pt>
                <c:pt idx="10">
                  <c:v>2.8069000000000002</c:v>
                </c:pt>
                <c:pt idx="11">
                  <c:v>2.9807999999999999</c:v>
                </c:pt>
                <c:pt idx="12">
                  <c:v>2.9807999999999999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36F2-4D28-8994-CC3562A380E6}"/>
            </c:ext>
          </c:extLst>
        </c:ser>
        <c:ser>
          <c:idx val="36"/>
          <c:order val="31"/>
          <c:tx>
            <c:strRef>
              <c:f>SH!$EU$2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SH!$EV$4:$EV$17</c:f>
              <c:numCache>
                <c:formatCode>0</c:formatCode>
                <c:ptCount val="14"/>
                <c:pt idx="0">
                  <c:v>0</c:v>
                </c:pt>
                <c:pt idx="1">
                  <c:v>50.925742574257427</c:v>
                </c:pt>
                <c:pt idx="2">
                  <c:v>84.876237623762378</c:v>
                </c:pt>
                <c:pt idx="3">
                  <c:v>111.75371287128712</c:v>
                </c:pt>
                <c:pt idx="4">
                  <c:v>133.91584158415841</c:v>
                </c:pt>
                <c:pt idx="5">
                  <c:v>156.07797029702968</c:v>
                </c:pt>
                <c:pt idx="6">
                  <c:v>177.76856435643566</c:v>
                </c:pt>
                <c:pt idx="7">
                  <c:v>202.75990099009903</c:v>
                </c:pt>
                <c:pt idx="8">
                  <c:v>225.86509900990097</c:v>
                </c:pt>
                <c:pt idx="9">
                  <c:v>248.0272277227723</c:v>
                </c:pt>
                <c:pt idx="10">
                  <c:v>277.26237623762376</c:v>
                </c:pt>
                <c:pt idx="11">
                  <c:v>309.79826732673263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SH!$EW$4:$EW$17</c:f>
              <c:numCache>
                <c:formatCode>General</c:formatCode>
                <c:ptCount val="14"/>
                <c:pt idx="0">
                  <c:v>0</c:v>
                </c:pt>
                <c:pt idx="1">
                  <c:v>0.2306</c:v>
                </c:pt>
                <c:pt idx="2">
                  <c:v>0.50429999999999997</c:v>
                </c:pt>
                <c:pt idx="3">
                  <c:v>0.78159999999999996</c:v>
                </c:pt>
                <c:pt idx="4">
                  <c:v>1.0513999999999999</c:v>
                </c:pt>
                <c:pt idx="5">
                  <c:v>1.3309</c:v>
                </c:pt>
                <c:pt idx="6">
                  <c:v>1.6212</c:v>
                </c:pt>
                <c:pt idx="7">
                  <c:v>1.9533</c:v>
                </c:pt>
                <c:pt idx="8">
                  <c:v>2.2513000000000001</c:v>
                </c:pt>
                <c:pt idx="9">
                  <c:v>2.5055999999999998</c:v>
                </c:pt>
                <c:pt idx="10">
                  <c:v>2.7995000000000001</c:v>
                </c:pt>
                <c:pt idx="11">
                  <c:v>3.0428999999999999</c:v>
                </c:pt>
                <c:pt idx="12">
                  <c:v>3.2440000000000002</c:v>
                </c:pt>
                <c:pt idx="13">
                  <c:v>3.2440000000000002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36F2-4D28-8994-CC3562A380E6}"/>
            </c:ext>
          </c:extLst>
        </c:ser>
        <c:ser>
          <c:idx val="15"/>
          <c:order val="32"/>
          <c:tx>
            <c:strRef>
              <c:f>SH!$EZ$2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SH!$FA$4:$FA$18</c:f>
              <c:numCache>
                <c:formatCode>0</c:formatCode>
                <c:ptCount val="15"/>
                <c:pt idx="0">
                  <c:v>0</c:v>
                </c:pt>
                <c:pt idx="1">
                  <c:v>59.014869888475836</c:v>
                </c:pt>
                <c:pt idx="2">
                  <c:v>88.522304832713758</c:v>
                </c:pt>
                <c:pt idx="3">
                  <c:v>115.66914498141264</c:v>
                </c:pt>
                <c:pt idx="4">
                  <c:v>136.91449814126395</c:v>
                </c:pt>
                <c:pt idx="5">
                  <c:v>160.52044609665427</c:v>
                </c:pt>
                <c:pt idx="6">
                  <c:v>181.76579925650557</c:v>
                </c:pt>
                <c:pt idx="7">
                  <c:v>203.01115241635688</c:v>
                </c:pt>
                <c:pt idx="8">
                  <c:v>226.61710037174723</c:v>
                </c:pt>
                <c:pt idx="9">
                  <c:v>250.22304832713755</c:v>
                </c:pt>
                <c:pt idx="10">
                  <c:v>276.18959107806694</c:v>
                </c:pt>
                <c:pt idx="11">
                  <c:v>308.05762081784388</c:v>
                </c:pt>
                <c:pt idx="12">
                  <c:v>354.08921933085503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SH!$FB$4:$FB$18</c:f>
              <c:numCache>
                <c:formatCode>General</c:formatCode>
                <c:ptCount val="1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0.77500000000000002</c:v>
                </c:pt>
                <c:pt idx="4">
                  <c:v>1.05</c:v>
                </c:pt>
                <c:pt idx="5">
                  <c:v>1.35</c:v>
                </c:pt>
                <c:pt idx="6">
                  <c:v>1.6</c:v>
                </c:pt>
                <c:pt idx="7">
                  <c:v>1.875</c:v>
                </c:pt>
                <c:pt idx="8">
                  <c:v>2.1575000000000002</c:v>
                </c:pt>
                <c:pt idx="9">
                  <c:v>2.4</c:v>
                </c:pt>
                <c:pt idx="10">
                  <c:v>2.6625000000000001</c:v>
                </c:pt>
                <c:pt idx="11">
                  <c:v>2.88</c:v>
                </c:pt>
                <c:pt idx="12">
                  <c:v>3.0625</c:v>
                </c:pt>
                <c:pt idx="13">
                  <c:v>3.1</c:v>
                </c:pt>
                <c:pt idx="14">
                  <c:v>3.1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F99-4269-9F34-5959E73FC700}"/>
            </c:ext>
          </c:extLst>
        </c:ser>
        <c:ser>
          <c:idx val="1"/>
          <c:order val="33"/>
          <c:tx>
            <c:v>1985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SH!$FF$4:$FF$20</c:f>
              <c:numCache>
                <c:formatCode>0</c:formatCode>
                <c:ptCount val="17"/>
                <c:pt idx="0">
                  <c:v>0</c:v>
                </c:pt>
                <c:pt idx="1">
                  <c:v>54.293680297397771</c:v>
                </c:pt>
                <c:pt idx="2">
                  <c:v>101.50557620817844</c:v>
                </c:pt>
                <c:pt idx="3">
                  <c:v>120.39033457249072</c:v>
                </c:pt>
                <c:pt idx="4">
                  <c:v>136.91449814126395</c:v>
                </c:pt>
                <c:pt idx="5">
                  <c:v>153.43866171003717</c:v>
                </c:pt>
                <c:pt idx="6">
                  <c:v>169.96282527881041</c:v>
                </c:pt>
                <c:pt idx="7">
                  <c:v>188.84758364312268</c:v>
                </c:pt>
                <c:pt idx="8">
                  <c:v>207.73234200743497</c:v>
                </c:pt>
                <c:pt idx="9">
                  <c:v>224.25650557620818</c:v>
                </c:pt>
                <c:pt idx="10">
                  <c:v>239.60037174721191</c:v>
                </c:pt>
                <c:pt idx="11">
                  <c:v>263.20631970260223</c:v>
                </c:pt>
                <c:pt idx="12">
                  <c:v>287.9925650557621</c:v>
                </c:pt>
                <c:pt idx="13">
                  <c:v>321.04089219330854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SH!$FG$4:$FG$20</c:f>
              <c:numCache>
                <c:formatCode>General</c:formatCode>
                <c:ptCount val="17"/>
                <c:pt idx="0">
                  <c:v>0</c:v>
                </c:pt>
                <c:pt idx="1">
                  <c:v>0.26</c:v>
                </c:pt>
                <c:pt idx="2">
                  <c:v>0.7</c:v>
                </c:pt>
                <c:pt idx="3">
                  <c:v>0.93</c:v>
                </c:pt>
                <c:pt idx="4">
                  <c:v>1.1399999999999999</c:v>
                </c:pt>
                <c:pt idx="5">
                  <c:v>1.38</c:v>
                </c:pt>
                <c:pt idx="6">
                  <c:v>1.62</c:v>
                </c:pt>
                <c:pt idx="7">
                  <c:v>1.87</c:v>
                </c:pt>
                <c:pt idx="8">
                  <c:v>2.14</c:v>
                </c:pt>
                <c:pt idx="9">
                  <c:v>2.38</c:v>
                </c:pt>
                <c:pt idx="10">
                  <c:v>2.6</c:v>
                </c:pt>
                <c:pt idx="11">
                  <c:v>2.86</c:v>
                </c:pt>
                <c:pt idx="12">
                  <c:v>3.2</c:v>
                </c:pt>
                <c:pt idx="13">
                  <c:v>3.36</c:v>
                </c:pt>
                <c:pt idx="14">
                  <c:v>3.54</c:v>
                </c:pt>
                <c:pt idx="15">
                  <c:v>3.54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EAB-4020-A178-F8C3CEF1FB70}"/>
            </c:ext>
          </c:extLst>
        </c:ser>
        <c:ser>
          <c:idx val="2"/>
          <c:order val="34"/>
          <c:tx>
            <c:v>1984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SH!$FK$4:$FK$19</c:f>
              <c:numCache>
                <c:formatCode>0</c:formatCode>
                <c:ptCount val="16"/>
                <c:pt idx="0">
                  <c:v>0</c:v>
                </c:pt>
                <c:pt idx="1">
                  <c:v>46.031598513011154</c:v>
                </c:pt>
                <c:pt idx="2">
                  <c:v>77.899628252788105</c:v>
                </c:pt>
                <c:pt idx="3">
                  <c:v>106.22676579925651</c:v>
                </c:pt>
                <c:pt idx="4">
                  <c:v>128.65241635687732</c:v>
                </c:pt>
                <c:pt idx="5">
                  <c:v>148.71747211895911</c:v>
                </c:pt>
                <c:pt idx="6">
                  <c:v>169.96282527881041</c:v>
                </c:pt>
                <c:pt idx="7">
                  <c:v>191.20817843866169</c:v>
                </c:pt>
                <c:pt idx="8">
                  <c:v>210.09293680297398</c:v>
                </c:pt>
                <c:pt idx="9">
                  <c:v>226.61710037174723</c:v>
                </c:pt>
                <c:pt idx="10">
                  <c:v>245.50185873605949</c:v>
                </c:pt>
                <c:pt idx="11">
                  <c:v>264.38661710037172</c:v>
                </c:pt>
                <c:pt idx="12">
                  <c:v>287.9925650557621</c:v>
                </c:pt>
                <c:pt idx="13">
                  <c:v>316.31970260223051</c:v>
                </c:pt>
                <c:pt idx="14">
                  <c:v>351.72862453531599</c:v>
                </c:pt>
                <c:pt idx="15">
                  <c:v>381</c:v>
                </c:pt>
              </c:numCache>
            </c:numRef>
          </c:xVal>
          <c:yVal>
            <c:numRef>
              <c:f>SH!$FL$4:$FL$19</c:f>
              <c:numCache>
                <c:formatCode>General</c:formatCode>
                <c:ptCount val="16"/>
                <c:pt idx="0">
                  <c:v>0</c:v>
                </c:pt>
                <c:pt idx="1">
                  <c:v>0.16</c:v>
                </c:pt>
                <c:pt idx="2">
                  <c:v>0.41</c:v>
                </c:pt>
                <c:pt idx="3">
                  <c:v>0.7</c:v>
                </c:pt>
                <c:pt idx="4">
                  <c:v>1</c:v>
                </c:pt>
                <c:pt idx="5">
                  <c:v>1.28</c:v>
                </c:pt>
                <c:pt idx="6">
                  <c:v>1.58</c:v>
                </c:pt>
                <c:pt idx="7">
                  <c:v>1.88</c:v>
                </c:pt>
                <c:pt idx="8">
                  <c:v>2.1800000000000002</c:v>
                </c:pt>
                <c:pt idx="9">
                  <c:v>2.44</c:v>
                </c:pt>
                <c:pt idx="10">
                  <c:v>2.68</c:v>
                </c:pt>
                <c:pt idx="11">
                  <c:v>2.9</c:v>
                </c:pt>
                <c:pt idx="12">
                  <c:v>3.12</c:v>
                </c:pt>
                <c:pt idx="13">
                  <c:v>3.34</c:v>
                </c:pt>
                <c:pt idx="14">
                  <c:v>3.5</c:v>
                </c:pt>
                <c:pt idx="15">
                  <c:v>3.55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EAB-4020-A178-F8C3CEF1FB70}"/>
            </c:ext>
          </c:extLst>
        </c:ser>
        <c:ser>
          <c:idx val="3"/>
          <c:order val="35"/>
          <c:tx>
            <c:v>1983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SH!$FP$4:$FP$20</c:f>
              <c:numCache>
                <c:formatCode>0</c:formatCode>
                <c:ptCount val="17"/>
                <c:pt idx="0">
                  <c:v>0</c:v>
                </c:pt>
                <c:pt idx="1">
                  <c:v>42.490706319702603</c:v>
                </c:pt>
                <c:pt idx="2">
                  <c:v>68.457249070631974</c:v>
                </c:pt>
                <c:pt idx="3">
                  <c:v>92.063197026022308</c:v>
                </c:pt>
                <c:pt idx="4">
                  <c:v>110.94795539033456</c:v>
                </c:pt>
                <c:pt idx="5">
                  <c:v>125.11152416356877</c:v>
                </c:pt>
                <c:pt idx="6">
                  <c:v>143.99628252788105</c:v>
                </c:pt>
                <c:pt idx="7">
                  <c:v>162.88104089219331</c:v>
                </c:pt>
                <c:pt idx="8">
                  <c:v>177.04460966542752</c:v>
                </c:pt>
                <c:pt idx="9">
                  <c:v>197.1096654275093</c:v>
                </c:pt>
                <c:pt idx="10">
                  <c:v>215.99442379182156</c:v>
                </c:pt>
                <c:pt idx="11">
                  <c:v>236.05947955390334</c:v>
                </c:pt>
                <c:pt idx="12">
                  <c:v>259.66542750929369</c:v>
                </c:pt>
                <c:pt idx="13">
                  <c:v>285.63197026022306</c:v>
                </c:pt>
                <c:pt idx="14">
                  <c:v>321.04089219330854</c:v>
                </c:pt>
                <c:pt idx="15">
                  <c:v>349.36802973977694</c:v>
                </c:pt>
                <c:pt idx="16">
                  <c:v>381</c:v>
                </c:pt>
              </c:numCache>
            </c:numRef>
          </c:xVal>
          <c:yVal>
            <c:numRef>
              <c:f>SH!$FQ$4:$FQ$20</c:f>
              <c:numCache>
                <c:formatCode>General</c:formatCode>
                <c:ptCount val="17"/>
                <c:pt idx="0">
                  <c:v>0</c:v>
                </c:pt>
                <c:pt idx="1">
                  <c:v>0.15</c:v>
                </c:pt>
                <c:pt idx="2">
                  <c:v>0.33750000000000002</c:v>
                </c:pt>
                <c:pt idx="3">
                  <c:v>0.57499999999999996</c:v>
                </c:pt>
                <c:pt idx="4">
                  <c:v>0.8</c:v>
                </c:pt>
                <c:pt idx="5">
                  <c:v>1</c:v>
                </c:pt>
                <c:pt idx="6">
                  <c:v>1.25</c:v>
                </c:pt>
                <c:pt idx="7">
                  <c:v>1.55</c:v>
                </c:pt>
                <c:pt idx="8">
                  <c:v>1.7749999999999999</c:v>
                </c:pt>
                <c:pt idx="9">
                  <c:v>2.0375000000000001</c:v>
                </c:pt>
                <c:pt idx="10">
                  <c:v>2.3250000000000002</c:v>
                </c:pt>
                <c:pt idx="11">
                  <c:v>2.6</c:v>
                </c:pt>
                <c:pt idx="12">
                  <c:v>2.9</c:v>
                </c:pt>
                <c:pt idx="13">
                  <c:v>3.15</c:v>
                </c:pt>
                <c:pt idx="14">
                  <c:v>3.4249999999999998</c:v>
                </c:pt>
                <c:pt idx="15">
                  <c:v>3.55</c:v>
                </c:pt>
                <c:pt idx="16">
                  <c:v>3.6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EAB-4020-A178-F8C3CEF1FB70}"/>
            </c:ext>
          </c:extLst>
        </c:ser>
        <c:ser>
          <c:idx val="4"/>
          <c:order val="36"/>
          <c:tx>
            <c:v>1982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SH!$FU$4:$FU$25</c:f>
              <c:numCache>
                <c:formatCode>0</c:formatCode>
                <c:ptCount val="22"/>
                <c:pt idx="0">
                  <c:v>0</c:v>
                </c:pt>
                <c:pt idx="1">
                  <c:v>30.687732342007436</c:v>
                </c:pt>
                <c:pt idx="2">
                  <c:v>59.014869888475836</c:v>
                </c:pt>
                <c:pt idx="3">
                  <c:v>73.178438661710032</c:v>
                </c:pt>
                <c:pt idx="4">
                  <c:v>101.50557620817844</c:v>
                </c:pt>
                <c:pt idx="5">
                  <c:v>120.39033457249072</c:v>
                </c:pt>
                <c:pt idx="6">
                  <c:v>129.83271375464685</c:v>
                </c:pt>
                <c:pt idx="7">
                  <c:v>148.71747211895911</c:v>
                </c:pt>
                <c:pt idx="8">
                  <c:v>162.88104089219331</c:v>
                </c:pt>
                <c:pt idx="9">
                  <c:v>177.04460966542752</c:v>
                </c:pt>
                <c:pt idx="10">
                  <c:v>191.20817843866169</c:v>
                </c:pt>
                <c:pt idx="11">
                  <c:v>205.37174721189589</c:v>
                </c:pt>
                <c:pt idx="12">
                  <c:v>219.5353159851301</c:v>
                </c:pt>
                <c:pt idx="13">
                  <c:v>233.6988847583643</c:v>
                </c:pt>
                <c:pt idx="14">
                  <c:v>247.8624535315985</c:v>
                </c:pt>
                <c:pt idx="15">
                  <c:v>262.02602230483274</c:v>
                </c:pt>
                <c:pt idx="16">
                  <c:v>280.91078066914497</c:v>
                </c:pt>
                <c:pt idx="17">
                  <c:v>297.43494423791822</c:v>
                </c:pt>
                <c:pt idx="18">
                  <c:v>316.31970260223051</c:v>
                </c:pt>
                <c:pt idx="19">
                  <c:v>332.84386617100375</c:v>
                </c:pt>
                <c:pt idx="20">
                  <c:v>356.44981412639402</c:v>
                </c:pt>
                <c:pt idx="21">
                  <c:v>381</c:v>
                </c:pt>
              </c:numCache>
            </c:numRef>
          </c:xVal>
          <c:yVal>
            <c:numRef>
              <c:f>SH!$FV$4:$FV$25</c:f>
              <c:numCache>
                <c:formatCode>General</c:formatCode>
                <c:ptCount val="22"/>
                <c:pt idx="0">
                  <c:v>0</c:v>
                </c:pt>
                <c:pt idx="1">
                  <c:v>0.15</c:v>
                </c:pt>
                <c:pt idx="2">
                  <c:v>0.27500000000000002</c:v>
                </c:pt>
                <c:pt idx="3">
                  <c:v>0.5</c:v>
                </c:pt>
                <c:pt idx="4">
                  <c:v>0.77500000000000002</c:v>
                </c:pt>
                <c:pt idx="5">
                  <c:v>0.92500000000000004</c:v>
                </c:pt>
                <c:pt idx="6">
                  <c:v>1.075</c:v>
                </c:pt>
                <c:pt idx="7">
                  <c:v>1.2749999999999999</c:v>
                </c:pt>
                <c:pt idx="8">
                  <c:v>1.5249999999999999</c:v>
                </c:pt>
                <c:pt idx="9">
                  <c:v>1.7749999999999999</c:v>
                </c:pt>
                <c:pt idx="10">
                  <c:v>1.9950000000000001</c:v>
                </c:pt>
                <c:pt idx="11">
                  <c:v>2.2250000000000001</c:v>
                </c:pt>
                <c:pt idx="12">
                  <c:v>2.4249999999999998</c:v>
                </c:pt>
                <c:pt idx="13">
                  <c:v>2.625</c:v>
                </c:pt>
                <c:pt idx="14">
                  <c:v>2.7749999999999999</c:v>
                </c:pt>
                <c:pt idx="15">
                  <c:v>3.0049999999999999</c:v>
                </c:pt>
                <c:pt idx="16">
                  <c:v>3.1749999999999998</c:v>
                </c:pt>
                <c:pt idx="17">
                  <c:v>3.375</c:v>
                </c:pt>
                <c:pt idx="18">
                  <c:v>3.5</c:v>
                </c:pt>
                <c:pt idx="19">
                  <c:v>3.625</c:v>
                </c:pt>
                <c:pt idx="20">
                  <c:v>3.75</c:v>
                </c:pt>
                <c:pt idx="21">
                  <c:v>3.81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EAB-4020-A178-F8C3CEF1F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577488"/>
        <c:axId val="679577880"/>
      </c:scatterChart>
      <c:valAx>
        <c:axId val="67957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77880"/>
        <c:crosses val="autoZero"/>
        <c:crossBetween val="midCat"/>
      </c:valAx>
      <c:valAx>
        <c:axId val="67957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baseline="0"/>
                  <a:t>Acc. Worth ($)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7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689397312873619"/>
          <c:y val="0.22600260631756691"/>
          <c:w val="6.8861024033437829E-2"/>
          <c:h val="0.77399746229571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Reactivity Curve (SH)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SH!$B$2</c:f>
              <c:strCache>
                <c:ptCount val="1"/>
                <c:pt idx="0">
                  <c:v>2019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SH!$D$4:$D$18</c:f>
              <c:numCache>
                <c:formatCode>General</c:formatCode>
                <c:ptCount val="15"/>
                <c:pt idx="0">
                  <c:v>0</c:v>
                </c:pt>
                <c:pt idx="1">
                  <c:v>28.5</c:v>
                </c:pt>
                <c:pt idx="2">
                  <c:v>72</c:v>
                </c:pt>
                <c:pt idx="3">
                  <c:v>99.5</c:v>
                </c:pt>
                <c:pt idx="4">
                  <c:v>122</c:v>
                </c:pt>
                <c:pt idx="5">
                  <c:v>142</c:v>
                </c:pt>
                <c:pt idx="6">
                  <c:v>162</c:v>
                </c:pt>
                <c:pt idx="7">
                  <c:v>182</c:v>
                </c:pt>
                <c:pt idx="8">
                  <c:v>202</c:v>
                </c:pt>
                <c:pt idx="9">
                  <c:v>223</c:v>
                </c:pt>
                <c:pt idx="10">
                  <c:v>246</c:v>
                </c:pt>
                <c:pt idx="11">
                  <c:v>272</c:v>
                </c:pt>
                <c:pt idx="12">
                  <c:v>303.5</c:v>
                </c:pt>
                <c:pt idx="13">
                  <c:v>350.5</c:v>
                </c:pt>
                <c:pt idx="14">
                  <c:v>380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SH!$E$4:$E$18</c:f>
              <c:numCache>
                <c:formatCode>General</c:formatCode>
                <c:ptCount val="15"/>
                <c:pt idx="0">
                  <c:v>0</c:v>
                </c:pt>
                <c:pt idx="1">
                  <c:v>3.8568560056875243E-3</c:v>
                </c:pt>
                <c:pt idx="2">
                  <c:v>7.0198687137291169E-3</c:v>
                </c:pt>
                <c:pt idx="3">
                  <c:v>8.5909529335329513E-3</c:v>
                </c:pt>
                <c:pt idx="4">
                  <c:v>1.0400518556913237E-2</c:v>
                </c:pt>
                <c:pt idx="5">
                  <c:v>1.0877960188481924E-2</c:v>
                </c:pt>
                <c:pt idx="6">
                  <c:v>1.1419628633186215E-2</c:v>
                </c:pt>
                <c:pt idx="7">
                  <c:v>1.1571603304522711E-2</c:v>
                </c:pt>
                <c:pt idx="8">
                  <c:v>1.134532497864162E-2</c:v>
                </c:pt>
                <c:pt idx="9">
                  <c:v>1.0351255762558017E-2</c:v>
                </c:pt>
                <c:pt idx="10">
                  <c:v>9.7519674572360878E-3</c:v>
                </c:pt>
                <c:pt idx="11">
                  <c:v>8.0554648176229312E-3</c:v>
                </c:pt>
                <c:pt idx="12">
                  <c:v>6.1010536809504579E-3</c:v>
                </c:pt>
                <c:pt idx="13">
                  <c:v>2.7396074178151048E-3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43E7-4CD9-859A-741A9964EE41}"/>
            </c:ext>
          </c:extLst>
        </c:ser>
        <c:ser>
          <c:idx val="16"/>
          <c:order val="1"/>
          <c:tx>
            <c:strRef>
              <c:f>SH!$F$2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SH!$H$4:$H$19</c:f>
              <c:numCache>
                <c:formatCode>0.0</c:formatCode>
                <c:ptCount val="16"/>
                <c:pt idx="0">
                  <c:v>0</c:v>
                </c:pt>
                <c:pt idx="1">
                  <c:v>28.5</c:v>
                </c:pt>
                <c:pt idx="2">
                  <c:v>72</c:v>
                </c:pt>
                <c:pt idx="3">
                  <c:v>97</c:v>
                </c:pt>
                <c:pt idx="4">
                  <c:v>117</c:v>
                </c:pt>
                <c:pt idx="5">
                  <c:v>137</c:v>
                </c:pt>
                <c:pt idx="6">
                  <c:v>157</c:v>
                </c:pt>
                <c:pt idx="7">
                  <c:v>177</c:v>
                </c:pt>
                <c:pt idx="8">
                  <c:v>194.5</c:v>
                </c:pt>
                <c:pt idx="9">
                  <c:v>212</c:v>
                </c:pt>
                <c:pt idx="10">
                  <c:v>232</c:v>
                </c:pt>
                <c:pt idx="11">
                  <c:v>252</c:v>
                </c:pt>
                <c:pt idx="12">
                  <c:v>277</c:v>
                </c:pt>
                <c:pt idx="13">
                  <c:v>303.5</c:v>
                </c:pt>
                <c:pt idx="14">
                  <c:v>347.5</c:v>
                </c:pt>
                <c:pt idx="15">
                  <c:v>380</c:v>
                </c:pt>
              </c:numCache>
            </c:numRef>
          </c:xVal>
          <c:yVal>
            <c:numRef>
              <c:f>SH!$I$4:$I$19</c:f>
              <c:numCache>
                <c:formatCode>0.0000</c:formatCode>
                <c:ptCount val="16"/>
                <c:pt idx="0">
                  <c:v>0</c:v>
                </c:pt>
                <c:pt idx="1">
                  <c:v>3.9719298245614034E-3</c:v>
                </c:pt>
                <c:pt idx="2">
                  <c:v>7.1499999999999992E-3</c:v>
                </c:pt>
                <c:pt idx="3">
                  <c:v>9.2349999999999984E-3</c:v>
                </c:pt>
                <c:pt idx="4">
                  <c:v>9.9399999999999992E-3</c:v>
                </c:pt>
                <c:pt idx="5">
                  <c:v>1.1110000000000004E-2</c:v>
                </c:pt>
                <c:pt idx="6">
                  <c:v>1.1950000000000006E-2</c:v>
                </c:pt>
                <c:pt idx="7">
                  <c:v>1.1875000000000002E-2</c:v>
                </c:pt>
                <c:pt idx="8">
                  <c:v>1.1466666666666661E-2</c:v>
                </c:pt>
                <c:pt idx="9">
                  <c:v>1.1904999999999999E-2</c:v>
                </c:pt>
                <c:pt idx="10">
                  <c:v>1.1055000000000004E-2</c:v>
                </c:pt>
                <c:pt idx="11">
                  <c:v>9.9350000000000046E-3</c:v>
                </c:pt>
                <c:pt idx="12">
                  <c:v>8.3733333333333281E-3</c:v>
                </c:pt>
                <c:pt idx="13">
                  <c:v>7.7130434782608694E-3</c:v>
                </c:pt>
                <c:pt idx="14">
                  <c:v>3.26769230769231E-3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D8-4E4C-BE5B-1F08ADD67938}"/>
            </c:ext>
          </c:extLst>
        </c:ser>
        <c:ser>
          <c:idx val="17"/>
          <c:order val="2"/>
          <c:tx>
            <c:strRef>
              <c:f>SH!$J$2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SH!$L$4:$L$19</c:f>
              <c:numCache>
                <c:formatCode>0.0</c:formatCode>
                <c:ptCount val="16"/>
                <c:pt idx="0">
                  <c:v>0</c:v>
                </c:pt>
                <c:pt idx="1">
                  <c:v>28</c:v>
                </c:pt>
                <c:pt idx="2">
                  <c:v>71</c:v>
                </c:pt>
                <c:pt idx="3">
                  <c:v>97.5</c:v>
                </c:pt>
                <c:pt idx="4">
                  <c:v>119</c:v>
                </c:pt>
                <c:pt idx="5">
                  <c:v>139</c:v>
                </c:pt>
                <c:pt idx="6">
                  <c:v>159</c:v>
                </c:pt>
                <c:pt idx="7">
                  <c:v>178</c:v>
                </c:pt>
                <c:pt idx="8">
                  <c:v>196</c:v>
                </c:pt>
                <c:pt idx="9">
                  <c:v>215</c:v>
                </c:pt>
                <c:pt idx="10">
                  <c:v>234.5</c:v>
                </c:pt>
                <c:pt idx="11">
                  <c:v>256.5</c:v>
                </c:pt>
                <c:pt idx="12">
                  <c:v>284</c:v>
                </c:pt>
                <c:pt idx="13">
                  <c:v>311</c:v>
                </c:pt>
                <c:pt idx="14">
                  <c:v>350.5</c:v>
                </c:pt>
                <c:pt idx="15">
                  <c:v>378</c:v>
                </c:pt>
              </c:numCache>
            </c:numRef>
          </c:xVal>
          <c:yVal>
            <c:numRef>
              <c:f>SH!$M$4:$M$19</c:f>
              <c:numCache>
                <c:formatCode>0.0000</c:formatCode>
                <c:ptCount val="16"/>
                <c:pt idx="0">
                  <c:v>0</c:v>
                </c:pt>
                <c:pt idx="1">
                  <c:v>4.1571428571428575E-3</c:v>
                </c:pt>
                <c:pt idx="2">
                  <c:v>7.6966666666666668E-3</c:v>
                </c:pt>
                <c:pt idx="3">
                  <c:v>9.7739130434782613E-3</c:v>
                </c:pt>
                <c:pt idx="4">
                  <c:v>1.093E-2</c:v>
                </c:pt>
                <c:pt idx="5">
                  <c:v>1.1550000000000005E-2</c:v>
                </c:pt>
                <c:pt idx="6">
                  <c:v>1.2095E-2</c:v>
                </c:pt>
                <c:pt idx="7">
                  <c:v>1.250555555555556E-2</c:v>
                </c:pt>
                <c:pt idx="8">
                  <c:v>1.250555555555556E-2</c:v>
                </c:pt>
                <c:pt idx="9">
                  <c:v>1.1469999999999991E-2</c:v>
                </c:pt>
                <c:pt idx="10">
                  <c:v>1.2321052631578958E-2</c:v>
                </c:pt>
                <c:pt idx="11">
                  <c:v>1.0012000000000007E-2</c:v>
                </c:pt>
                <c:pt idx="12">
                  <c:v>8.1766666666666619E-3</c:v>
                </c:pt>
                <c:pt idx="13">
                  <c:v>6.4583333333333255E-3</c:v>
                </c:pt>
                <c:pt idx="14">
                  <c:v>2.9763636363636355E-3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D8-4E4C-BE5B-1F08ADD67938}"/>
            </c:ext>
          </c:extLst>
        </c:ser>
        <c:ser>
          <c:idx val="18"/>
          <c:order val="3"/>
          <c:tx>
            <c:strRef>
              <c:f>SH!$N$2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SH!$P$4:$P$18</c:f>
              <c:numCache>
                <c:formatCode>0.0</c:formatCode>
                <c:ptCount val="15"/>
                <c:pt idx="0">
                  <c:v>0</c:v>
                </c:pt>
                <c:pt idx="1">
                  <c:v>23</c:v>
                </c:pt>
                <c:pt idx="2">
                  <c:v>65.5</c:v>
                </c:pt>
                <c:pt idx="3">
                  <c:v>98</c:v>
                </c:pt>
                <c:pt idx="4">
                  <c:v>121</c:v>
                </c:pt>
                <c:pt idx="5">
                  <c:v>141</c:v>
                </c:pt>
                <c:pt idx="6">
                  <c:v>161.5</c:v>
                </c:pt>
                <c:pt idx="7">
                  <c:v>181.5</c:v>
                </c:pt>
                <c:pt idx="8">
                  <c:v>201</c:v>
                </c:pt>
                <c:pt idx="9">
                  <c:v>221</c:v>
                </c:pt>
                <c:pt idx="10">
                  <c:v>241</c:v>
                </c:pt>
                <c:pt idx="11">
                  <c:v>266</c:v>
                </c:pt>
                <c:pt idx="12">
                  <c:v>296</c:v>
                </c:pt>
                <c:pt idx="13">
                  <c:v>344.5</c:v>
                </c:pt>
                <c:pt idx="14">
                  <c:v>378</c:v>
                </c:pt>
              </c:numCache>
            </c:numRef>
          </c:xVal>
          <c:yVal>
            <c:numRef>
              <c:f>SH!$Q$4:$Q$18</c:f>
              <c:numCache>
                <c:formatCode>0.0000</c:formatCode>
                <c:ptCount val="15"/>
                <c:pt idx="0">
                  <c:v>0</c:v>
                </c:pt>
                <c:pt idx="1">
                  <c:v>3.0043478260869563E-3</c:v>
                </c:pt>
                <c:pt idx="2">
                  <c:v>6.2128205128205117E-3</c:v>
                </c:pt>
                <c:pt idx="3">
                  <c:v>7.5923076923076933E-3</c:v>
                </c:pt>
                <c:pt idx="4">
                  <c:v>1.0705000000000003E-2</c:v>
                </c:pt>
                <c:pt idx="5">
                  <c:v>1.1239999999999995E-2</c:v>
                </c:pt>
                <c:pt idx="6">
                  <c:v>1.0561904761904762E-2</c:v>
                </c:pt>
                <c:pt idx="7">
                  <c:v>1.1873684210526318E-2</c:v>
                </c:pt>
                <c:pt idx="8">
                  <c:v>1.1085000000000001E-2</c:v>
                </c:pt>
                <c:pt idx="9">
                  <c:v>1.0999999999999999E-2</c:v>
                </c:pt>
                <c:pt idx="10">
                  <c:v>8.7399999999999926E-3</c:v>
                </c:pt>
                <c:pt idx="11">
                  <c:v>8.196666666666675E-3</c:v>
                </c:pt>
                <c:pt idx="12">
                  <c:v>6.820000000000004E-3</c:v>
                </c:pt>
                <c:pt idx="13">
                  <c:v>2.8611940298507461E-3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AD8-4E4C-BE5B-1F08ADD67938}"/>
            </c:ext>
          </c:extLst>
        </c:ser>
        <c:ser>
          <c:idx val="19"/>
          <c:order val="4"/>
          <c:tx>
            <c:strRef>
              <c:f>SH!$R$2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SH!$T$4:$T$18</c:f>
              <c:numCache>
                <c:formatCode>0.0</c:formatCode>
                <c:ptCount val="15"/>
                <c:pt idx="0">
                  <c:v>0</c:v>
                </c:pt>
                <c:pt idx="1">
                  <c:v>28.5</c:v>
                </c:pt>
                <c:pt idx="2">
                  <c:v>77</c:v>
                </c:pt>
                <c:pt idx="3">
                  <c:v>112</c:v>
                </c:pt>
                <c:pt idx="4">
                  <c:v>137</c:v>
                </c:pt>
                <c:pt idx="5">
                  <c:v>154.5</c:v>
                </c:pt>
                <c:pt idx="6">
                  <c:v>166.5</c:v>
                </c:pt>
                <c:pt idx="7">
                  <c:v>181</c:v>
                </c:pt>
                <c:pt idx="8">
                  <c:v>201</c:v>
                </c:pt>
                <c:pt idx="9">
                  <c:v>223.5</c:v>
                </c:pt>
                <c:pt idx="10">
                  <c:v>248.5</c:v>
                </c:pt>
                <c:pt idx="11">
                  <c:v>271</c:v>
                </c:pt>
                <c:pt idx="12">
                  <c:v>295.5</c:v>
                </c:pt>
                <c:pt idx="13">
                  <c:v>345</c:v>
                </c:pt>
                <c:pt idx="14">
                  <c:v>380</c:v>
                </c:pt>
              </c:numCache>
            </c:numRef>
          </c:xVal>
          <c:yVal>
            <c:numRef>
              <c:f>SH!$U$4:$U$18</c:f>
              <c:numCache>
                <c:formatCode>0.0000</c:formatCode>
                <c:ptCount val="15"/>
                <c:pt idx="0">
                  <c:v>0</c:v>
                </c:pt>
                <c:pt idx="1">
                  <c:v>3.7508771929824561E-3</c:v>
                </c:pt>
                <c:pt idx="2">
                  <c:v>5.6524999999999995E-3</c:v>
                </c:pt>
                <c:pt idx="3">
                  <c:v>8.43E-3</c:v>
                </c:pt>
                <c:pt idx="4">
                  <c:v>1.2664999999999999E-2</c:v>
                </c:pt>
                <c:pt idx="5">
                  <c:v>1.2119999999999997E-2</c:v>
                </c:pt>
                <c:pt idx="6">
                  <c:v>2.6277777777777771E-2</c:v>
                </c:pt>
                <c:pt idx="7">
                  <c:v>9.6430000000000023E-3</c:v>
                </c:pt>
                <c:pt idx="8">
                  <c:v>1.0804999999999999E-2</c:v>
                </c:pt>
                <c:pt idx="9">
                  <c:v>8.8199999999999962E-3</c:v>
                </c:pt>
                <c:pt idx="10">
                  <c:v>9.0779999999999993E-3</c:v>
                </c:pt>
                <c:pt idx="11">
                  <c:v>8.479999999999998E-3</c:v>
                </c:pt>
                <c:pt idx="12">
                  <c:v>8.441379310344832E-3</c:v>
                </c:pt>
                <c:pt idx="13">
                  <c:v>2.6742857142857115E-3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AD8-4E4C-BE5B-1F08ADD67938}"/>
            </c:ext>
          </c:extLst>
        </c:ser>
        <c:ser>
          <c:idx val="20"/>
          <c:order val="5"/>
          <c:tx>
            <c:strRef>
              <c:f>SH!$V$2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SH!$X$4:$X$17</c:f>
              <c:numCache>
                <c:formatCode>0.0</c:formatCode>
                <c:ptCount val="14"/>
                <c:pt idx="0">
                  <c:v>0</c:v>
                </c:pt>
                <c:pt idx="1">
                  <c:v>29.5</c:v>
                </c:pt>
                <c:pt idx="2">
                  <c:v>74</c:v>
                </c:pt>
                <c:pt idx="3">
                  <c:v>101.5</c:v>
                </c:pt>
                <c:pt idx="4">
                  <c:v>126.5</c:v>
                </c:pt>
                <c:pt idx="5">
                  <c:v>149</c:v>
                </c:pt>
                <c:pt idx="6">
                  <c:v>169.5</c:v>
                </c:pt>
                <c:pt idx="7">
                  <c:v>189.5</c:v>
                </c:pt>
                <c:pt idx="8">
                  <c:v>209.5</c:v>
                </c:pt>
                <c:pt idx="9">
                  <c:v>230</c:v>
                </c:pt>
                <c:pt idx="10">
                  <c:v>255</c:v>
                </c:pt>
                <c:pt idx="11">
                  <c:v>289.5</c:v>
                </c:pt>
                <c:pt idx="12">
                  <c:v>344.5</c:v>
                </c:pt>
                <c:pt idx="13">
                  <c:v>380</c:v>
                </c:pt>
              </c:numCache>
            </c:numRef>
          </c:xVal>
          <c:yVal>
            <c:numRef>
              <c:f>SH!$Y$4:$Y$17</c:f>
              <c:numCache>
                <c:formatCode>0.0000</c:formatCode>
                <c:ptCount val="14"/>
                <c:pt idx="0">
                  <c:v>0</c:v>
                </c:pt>
                <c:pt idx="1">
                  <c:v>4.1338983050847461E-3</c:v>
                </c:pt>
                <c:pt idx="2">
                  <c:v>7.7433333333333338E-3</c:v>
                </c:pt>
                <c:pt idx="3">
                  <c:v>7.6240000000000023E-3</c:v>
                </c:pt>
                <c:pt idx="4">
                  <c:v>5.6159999999999986E-3</c:v>
                </c:pt>
                <c:pt idx="5">
                  <c:v>8.5000000000000023E-3</c:v>
                </c:pt>
                <c:pt idx="6">
                  <c:v>7.1333333333333301E-3</c:v>
                </c:pt>
                <c:pt idx="7">
                  <c:v>7.9842105263157864E-3</c:v>
                </c:pt>
                <c:pt idx="8">
                  <c:v>1.0009523809523807E-2</c:v>
                </c:pt>
                <c:pt idx="9">
                  <c:v>9.829999999999995E-3</c:v>
                </c:pt>
                <c:pt idx="10">
                  <c:v>7.4500000000000009E-3</c:v>
                </c:pt>
                <c:pt idx="11">
                  <c:v>6.7128205128205139E-3</c:v>
                </c:pt>
                <c:pt idx="12">
                  <c:v>2.7760563380281665E-3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AD8-4E4C-BE5B-1F08ADD67938}"/>
            </c:ext>
          </c:extLst>
        </c:ser>
        <c:ser>
          <c:idx val="14"/>
          <c:order val="6"/>
          <c:tx>
            <c:strRef>
              <c:f>SH!$Z$2</c:f>
              <c:strCache>
                <c:ptCount val="1"/>
                <c:pt idx="0">
                  <c:v>2013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SH!$AC$4:$AC$19</c:f>
              <c:numCache>
                <c:formatCode>0.0</c:formatCode>
                <c:ptCount val="16"/>
                <c:pt idx="0">
                  <c:v>0</c:v>
                </c:pt>
                <c:pt idx="1">
                  <c:v>28.342682926829266</c:v>
                </c:pt>
                <c:pt idx="2">
                  <c:v>70.159756097560972</c:v>
                </c:pt>
                <c:pt idx="3">
                  <c:v>95.25</c:v>
                </c:pt>
                <c:pt idx="4">
                  <c:v>116.3908536585366</c:v>
                </c:pt>
                <c:pt idx="5">
                  <c:v>138.4609756097561</c:v>
                </c:pt>
                <c:pt idx="6">
                  <c:v>160.29878048780489</c:v>
                </c:pt>
                <c:pt idx="7">
                  <c:v>179.11646341463415</c:v>
                </c:pt>
                <c:pt idx="8">
                  <c:v>197.46951219512195</c:v>
                </c:pt>
                <c:pt idx="9">
                  <c:v>214.66097560975609</c:v>
                </c:pt>
                <c:pt idx="10">
                  <c:v>233.01402439024389</c:v>
                </c:pt>
                <c:pt idx="11">
                  <c:v>254.61951219512193</c:v>
                </c:pt>
                <c:pt idx="12">
                  <c:v>277.1542682926829</c:v>
                </c:pt>
                <c:pt idx="13">
                  <c:v>302.94146341463414</c:v>
                </c:pt>
                <c:pt idx="14">
                  <c:v>349.40487804878046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SH!$AD$4:$AD$19</c:f>
              <c:numCache>
                <c:formatCode>0.0000</c:formatCode>
                <c:ptCount val="16"/>
                <c:pt idx="0">
                  <c:v>0</c:v>
                </c:pt>
                <c:pt idx="1">
                  <c:v>3.4400413063121207E-3</c:v>
                </c:pt>
                <c:pt idx="2">
                  <c:v>6.955416779799075E-3</c:v>
                </c:pt>
                <c:pt idx="3">
                  <c:v>9.460489938757654E-3</c:v>
                </c:pt>
                <c:pt idx="4">
                  <c:v>1.0045494313210852E-2</c:v>
                </c:pt>
                <c:pt idx="5">
                  <c:v>1.0022355075985877E-2</c:v>
                </c:pt>
                <c:pt idx="6">
                  <c:v>1.2807926509186348E-2</c:v>
                </c:pt>
                <c:pt idx="7">
                  <c:v>1.1713910761154864E-2</c:v>
                </c:pt>
                <c:pt idx="8">
                  <c:v>1.2583377077865247E-2</c:v>
                </c:pt>
                <c:pt idx="9">
                  <c:v>1.3731831437736977E-2</c:v>
                </c:pt>
                <c:pt idx="10">
                  <c:v>1.0206880302752847E-2</c:v>
                </c:pt>
                <c:pt idx="11">
                  <c:v>1.0532803149606322E-2</c:v>
                </c:pt>
                <c:pt idx="12">
                  <c:v>8.9777033190000088E-3</c:v>
                </c:pt>
                <c:pt idx="13">
                  <c:v>6.6297681539807547E-3</c:v>
                </c:pt>
                <c:pt idx="14">
                  <c:v>3.2745561216612666E-3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9-6A92-4FF6-8681-1783959DB1D2}"/>
            </c:ext>
          </c:extLst>
        </c:ser>
        <c:ser>
          <c:idx val="13"/>
          <c:order val="7"/>
          <c:tx>
            <c:strRef>
              <c:f>SH!$AE$2</c:f>
              <c:strCache>
                <c:ptCount val="1"/>
                <c:pt idx="0">
                  <c:v>2012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SH!$AH$4:$AH$20</c:f>
              <c:numCache>
                <c:formatCode>0.0</c:formatCode>
                <c:ptCount val="17"/>
                <c:pt idx="0">
                  <c:v>0</c:v>
                </c:pt>
                <c:pt idx="1">
                  <c:v>25.461725394896717</c:v>
                </c:pt>
                <c:pt idx="2">
                  <c:v>65.506075334143375</c:v>
                </c:pt>
                <c:pt idx="3">
                  <c:v>91.893681652490883</c:v>
                </c:pt>
                <c:pt idx="4">
                  <c:v>114.34629404617255</c:v>
                </c:pt>
                <c:pt idx="5">
                  <c:v>134.02126366950182</c:v>
                </c:pt>
                <c:pt idx="6">
                  <c:v>152.7703523693803</c:v>
                </c:pt>
                <c:pt idx="7">
                  <c:v>171.28797083839612</c:v>
                </c:pt>
                <c:pt idx="8">
                  <c:v>188.87970838396114</c:v>
                </c:pt>
                <c:pt idx="9">
                  <c:v>206.47144592952611</c:v>
                </c:pt>
                <c:pt idx="10">
                  <c:v>225.45200486026732</c:v>
                </c:pt>
                <c:pt idx="11">
                  <c:v>245.58991494532199</c:v>
                </c:pt>
                <c:pt idx="12">
                  <c:v>265.49635479951399</c:v>
                </c:pt>
                <c:pt idx="13">
                  <c:v>287.71749696233292</c:v>
                </c:pt>
                <c:pt idx="14">
                  <c:v>310.63304981773996</c:v>
                </c:pt>
                <c:pt idx="15">
                  <c:v>351.14034021871203</c:v>
                </c:pt>
                <c:pt idx="16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SH!$AI$4:$AI$20</c:f>
              <c:numCache>
                <c:formatCode>0.0000</c:formatCode>
                <c:ptCount val="17"/>
                <c:pt idx="0">
                  <c:v>0</c:v>
                </c:pt>
                <c:pt idx="1">
                  <c:v>3.7664376043903603E-3</c:v>
                </c:pt>
                <c:pt idx="2">
                  <c:v>7.1832062658834309E-3</c:v>
                </c:pt>
                <c:pt idx="3">
                  <c:v>8.2719314497452547E-3</c:v>
                </c:pt>
                <c:pt idx="4">
                  <c:v>9.837869451101218E-3</c:v>
                </c:pt>
                <c:pt idx="5">
                  <c:v>1.1027612894542045E-2</c:v>
                </c:pt>
                <c:pt idx="6">
                  <c:v>1.1710854893138346E-2</c:v>
                </c:pt>
                <c:pt idx="7">
                  <c:v>1.1710042823594405E-2</c:v>
                </c:pt>
                <c:pt idx="8">
                  <c:v>1.3415388865865458E-2</c:v>
                </c:pt>
                <c:pt idx="9">
                  <c:v>1.2477448542616391E-2</c:v>
                </c:pt>
                <c:pt idx="10">
                  <c:v>1.0044488188976387E-2</c:v>
                </c:pt>
                <c:pt idx="11">
                  <c:v>9.6551669413416329E-3</c:v>
                </c:pt>
                <c:pt idx="12">
                  <c:v>9.7506134407617778E-3</c:v>
                </c:pt>
                <c:pt idx="13">
                  <c:v>7.2220868617837971E-3</c:v>
                </c:pt>
                <c:pt idx="14">
                  <c:v>7.4570580851306472E-3</c:v>
                </c:pt>
                <c:pt idx="15">
                  <c:v>2.1400109869987201E-3</c:v>
                </c:pt>
                <c:pt idx="16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8-6A92-4FF6-8681-1783959DB1D2}"/>
            </c:ext>
          </c:extLst>
        </c:ser>
        <c:ser>
          <c:idx val="12"/>
          <c:order val="8"/>
          <c:tx>
            <c:strRef>
              <c:f>SH!$AJ$2</c:f>
              <c:strCache>
                <c:ptCount val="1"/>
                <c:pt idx="0">
                  <c:v>2011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SH!$AM$4:$AM$20</c:f>
              <c:numCache>
                <c:formatCode>0.0</c:formatCode>
                <c:ptCount val="17"/>
                <c:pt idx="0">
                  <c:v>0</c:v>
                </c:pt>
                <c:pt idx="1">
                  <c:v>27.57846715328467</c:v>
                </c:pt>
                <c:pt idx="2">
                  <c:v>69.293795620437947</c:v>
                </c:pt>
                <c:pt idx="3">
                  <c:v>95.945255474452551</c:v>
                </c:pt>
                <c:pt idx="4">
                  <c:v>120.27919708029196</c:v>
                </c:pt>
                <c:pt idx="5">
                  <c:v>141.13686131386862</c:v>
                </c:pt>
                <c:pt idx="6">
                  <c:v>159.44525547445255</c:v>
                </c:pt>
                <c:pt idx="7">
                  <c:v>177.75364963503648</c:v>
                </c:pt>
                <c:pt idx="8">
                  <c:v>194.67153284671531</c:v>
                </c:pt>
                <c:pt idx="9">
                  <c:v>211.12591240875912</c:v>
                </c:pt>
                <c:pt idx="10">
                  <c:v>229.66605839416056</c:v>
                </c:pt>
                <c:pt idx="11">
                  <c:v>248.66970802919707</c:v>
                </c:pt>
                <c:pt idx="12">
                  <c:v>266.978102189781</c:v>
                </c:pt>
                <c:pt idx="13">
                  <c:v>289.22627737226276</c:v>
                </c:pt>
                <c:pt idx="14">
                  <c:v>312.4014598540146</c:v>
                </c:pt>
                <c:pt idx="15">
                  <c:v>351.79927007299273</c:v>
                </c:pt>
                <c:pt idx="16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SH!$AN$4:$AN$20</c:f>
              <c:numCache>
                <c:formatCode>0.0000</c:formatCode>
                <c:ptCount val="17"/>
                <c:pt idx="0">
                  <c:v>0</c:v>
                </c:pt>
                <c:pt idx="1">
                  <c:v>3.5371396222531005E-3</c:v>
                </c:pt>
                <c:pt idx="2">
                  <c:v>6.5855809417265446E-3</c:v>
                </c:pt>
                <c:pt idx="3">
                  <c:v>8.9198049317909343E-3</c:v>
                </c:pt>
                <c:pt idx="4">
                  <c:v>1.0219772734290564E-2</c:v>
                </c:pt>
                <c:pt idx="5">
                  <c:v>1.3339659297395522E-2</c:v>
                </c:pt>
                <c:pt idx="6">
                  <c:v>1.2794235826771647E-2</c:v>
                </c:pt>
                <c:pt idx="7">
                  <c:v>1.3114161114476079E-2</c:v>
                </c:pt>
                <c:pt idx="8">
                  <c:v>1.3661221759044832E-2</c:v>
                </c:pt>
                <c:pt idx="9">
                  <c:v>1.1904043413492247E-2</c:v>
                </c:pt>
                <c:pt idx="10">
                  <c:v>1.1517711448859588E-2</c:v>
                </c:pt>
                <c:pt idx="11">
                  <c:v>1.0711121430334021E-2</c:v>
                </c:pt>
                <c:pt idx="12">
                  <c:v>1.0574889763779531E-2</c:v>
                </c:pt>
                <c:pt idx="13">
                  <c:v>8.6776512310961056E-3</c:v>
                </c:pt>
                <c:pt idx="14">
                  <c:v>6.0617024576473388E-3</c:v>
                </c:pt>
                <c:pt idx="15">
                  <c:v>2.364400561040981E-3</c:v>
                </c:pt>
                <c:pt idx="16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7-6A92-4FF6-8681-1783959DB1D2}"/>
            </c:ext>
          </c:extLst>
        </c:ser>
        <c:ser>
          <c:idx val="11"/>
          <c:order val="9"/>
          <c:tx>
            <c:strRef>
              <c:f>SH!$AO$2</c:f>
              <c:strCache>
                <c:ptCount val="1"/>
                <c:pt idx="0">
                  <c:v>2010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SH!$AR$4:$AR$19</c:f>
              <c:numCache>
                <c:formatCode>0.0</c:formatCode>
                <c:ptCount val="16"/>
                <c:pt idx="0">
                  <c:v>0</c:v>
                </c:pt>
                <c:pt idx="1">
                  <c:v>29.643546441495776</c:v>
                </c:pt>
                <c:pt idx="2">
                  <c:v>73.304583835946914</c:v>
                </c:pt>
                <c:pt idx="3">
                  <c:v>97.892641737032562</c:v>
                </c:pt>
                <c:pt idx="4">
                  <c:v>117.42521109770809</c:v>
                </c:pt>
                <c:pt idx="5">
                  <c:v>133.97044632086852</c:v>
                </c:pt>
                <c:pt idx="6">
                  <c:v>151.20506634499395</c:v>
                </c:pt>
                <c:pt idx="7">
                  <c:v>170.27804583835947</c:v>
                </c:pt>
                <c:pt idx="8">
                  <c:v>189.810615199035</c:v>
                </c:pt>
                <c:pt idx="9">
                  <c:v>209.80277442702052</c:v>
                </c:pt>
                <c:pt idx="10">
                  <c:v>229.56513872135105</c:v>
                </c:pt>
                <c:pt idx="11">
                  <c:v>250.24668275030157</c:v>
                </c:pt>
                <c:pt idx="12">
                  <c:v>272.30699638118216</c:v>
                </c:pt>
                <c:pt idx="13">
                  <c:v>298.27382388419784</c:v>
                </c:pt>
                <c:pt idx="14">
                  <c:v>346.99034981905913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SH!$AS$4:$AS$19</c:f>
              <c:numCache>
                <c:formatCode>0.0000</c:formatCode>
                <c:ptCount val="16"/>
                <c:pt idx="0">
                  <c:v>0</c:v>
                </c:pt>
                <c:pt idx="1">
                  <c:v>2.3980767665669699E-3</c:v>
                </c:pt>
                <c:pt idx="2">
                  <c:v>7.4968837399423437E-3</c:v>
                </c:pt>
                <c:pt idx="3">
                  <c:v>9.5616820267031746E-3</c:v>
                </c:pt>
                <c:pt idx="4">
                  <c:v>1.1311590349283265E-2</c:v>
                </c:pt>
                <c:pt idx="5">
                  <c:v>1.18743749860813E-2</c:v>
                </c:pt>
                <c:pt idx="6">
                  <c:v>1.2328075260145543E-2</c:v>
                </c:pt>
                <c:pt idx="7">
                  <c:v>1.2775441392996613E-2</c:v>
                </c:pt>
                <c:pt idx="8">
                  <c:v>7.4071377475542748E-3</c:v>
                </c:pt>
                <c:pt idx="9">
                  <c:v>1.1536069096014179E-2</c:v>
                </c:pt>
                <c:pt idx="10">
                  <c:v>1.1677034010864925E-2</c:v>
                </c:pt>
                <c:pt idx="11">
                  <c:v>1.0500226866588483E-2</c:v>
                </c:pt>
                <c:pt idx="12">
                  <c:v>8.7055790454764401E-3</c:v>
                </c:pt>
                <c:pt idx="13">
                  <c:v>7.1793018290682549E-3</c:v>
                </c:pt>
                <c:pt idx="14">
                  <c:v>3.1688652904873368E-3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6-6A92-4FF6-8681-1783959DB1D2}"/>
            </c:ext>
          </c:extLst>
        </c:ser>
        <c:ser>
          <c:idx val="10"/>
          <c:order val="10"/>
          <c:tx>
            <c:strRef>
              <c:f>SH!$AT$2</c:f>
              <c:strCache>
                <c:ptCount val="1"/>
                <c:pt idx="0">
                  <c:v>2009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SH!$AW$4:$AW$21</c:f>
              <c:numCache>
                <c:formatCode>0.0</c:formatCode>
                <c:ptCount val="18"/>
                <c:pt idx="0">
                  <c:v>0</c:v>
                </c:pt>
                <c:pt idx="1">
                  <c:v>21.141133896260556</c:v>
                </c:pt>
                <c:pt idx="2">
                  <c:v>57.678528347406512</c:v>
                </c:pt>
                <c:pt idx="3">
                  <c:v>86.173100120627254</c:v>
                </c:pt>
                <c:pt idx="4">
                  <c:v>109.38238841978287</c:v>
                </c:pt>
                <c:pt idx="5">
                  <c:v>128.45536791314836</c:v>
                </c:pt>
                <c:pt idx="6">
                  <c:v>145.68998793727383</c:v>
                </c:pt>
                <c:pt idx="7">
                  <c:v>162.23522316043426</c:v>
                </c:pt>
                <c:pt idx="8">
                  <c:v>178.78045838359469</c:v>
                </c:pt>
                <c:pt idx="9">
                  <c:v>195.55548854041012</c:v>
                </c:pt>
                <c:pt idx="10">
                  <c:v>212.56031363088059</c:v>
                </c:pt>
                <c:pt idx="11">
                  <c:v>228.41616405307599</c:v>
                </c:pt>
                <c:pt idx="12">
                  <c:v>244.04221954161642</c:v>
                </c:pt>
                <c:pt idx="13">
                  <c:v>261.73642943305191</c:v>
                </c:pt>
                <c:pt idx="14">
                  <c:v>281.49879372738241</c:v>
                </c:pt>
                <c:pt idx="15">
                  <c:v>304.70808202653802</c:v>
                </c:pt>
                <c:pt idx="16">
                  <c:v>349.28829915560914</c:v>
                </c:pt>
                <c:pt idx="17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SH!$AX$4:$AX$21</c:f>
              <c:numCache>
                <c:formatCode>0.0000</c:formatCode>
                <c:ptCount val="18"/>
                <c:pt idx="0">
                  <c:v>0</c:v>
                </c:pt>
                <c:pt idx="1">
                  <c:v>4.7395754878466279E-3</c:v>
                </c:pt>
                <c:pt idx="2">
                  <c:v>6.3456967132839749E-3</c:v>
                </c:pt>
                <c:pt idx="3">
                  <c:v>5.5083436938803704E-3</c:v>
                </c:pt>
                <c:pt idx="4">
                  <c:v>1.0760582199952282E-2</c:v>
                </c:pt>
                <c:pt idx="5">
                  <c:v>1.2179197792583611E-2</c:v>
                </c:pt>
                <c:pt idx="6">
                  <c:v>1.2692475940507436E-2</c:v>
                </c:pt>
                <c:pt idx="7">
                  <c:v>1.1936971420239138E-2</c:v>
                </c:pt>
                <c:pt idx="8">
                  <c:v>1.2106204432779233E-2</c:v>
                </c:pt>
                <c:pt idx="9">
                  <c:v>1.4354749237426389E-2</c:v>
                </c:pt>
                <c:pt idx="10">
                  <c:v>1.3108044264737181E-2</c:v>
                </c:pt>
                <c:pt idx="11">
                  <c:v>1.1980790682414696E-2</c:v>
                </c:pt>
                <c:pt idx="12">
                  <c:v>1.0008923884514435E-2</c:v>
                </c:pt>
                <c:pt idx="13">
                  <c:v>6.7345304397925781E-3</c:v>
                </c:pt>
                <c:pt idx="14">
                  <c:v>6.5807465733450071E-3</c:v>
                </c:pt>
                <c:pt idx="15">
                  <c:v>4.9617219722534649E-3</c:v>
                </c:pt>
                <c:pt idx="16">
                  <c:v>2.4754269846703949E-3</c:v>
                </c:pt>
                <c:pt idx="17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6A92-4FF6-8681-1783959DB1D2}"/>
            </c:ext>
          </c:extLst>
        </c:ser>
        <c:ser>
          <c:idx val="9"/>
          <c:order val="11"/>
          <c:tx>
            <c:strRef>
              <c:f>SH!$AY$2</c:f>
              <c:strCache>
                <c:ptCount val="1"/>
                <c:pt idx="0">
                  <c:v>2007*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SH!$BB$4:$BB$22</c:f>
              <c:numCache>
                <c:formatCode>0.0</c:formatCode>
                <c:ptCount val="19"/>
                <c:pt idx="0">
                  <c:v>0</c:v>
                </c:pt>
                <c:pt idx="1">
                  <c:v>18.61338962605549</c:v>
                </c:pt>
                <c:pt idx="2">
                  <c:v>51.014475271411342</c:v>
                </c:pt>
                <c:pt idx="3">
                  <c:v>75.142943305186975</c:v>
                </c:pt>
                <c:pt idx="4">
                  <c:v>95.594692400482501</c:v>
                </c:pt>
                <c:pt idx="5">
                  <c:v>115.12726176115802</c:v>
                </c:pt>
                <c:pt idx="6">
                  <c:v>132.82147165259349</c:v>
                </c:pt>
                <c:pt idx="7">
                  <c:v>150.28588661037395</c:v>
                </c:pt>
                <c:pt idx="8">
                  <c:v>167.75030156815441</c:v>
                </c:pt>
                <c:pt idx="9">
                  <c:v>183.60615199034982</c:v>
                </c:pt>
                <c:pt idx="10">
                  <c:v>199.00241254523522</c:v>
                </c:pt>
                <c:pt idx="11">
                  <c:v>216.00723763570568</c:v>
                </c:pt>
                <c:pt idx="12">
                  <c:v>234.62062726176117</c:v>
                </c:pt>
                <c:pt idx="13">
                  <c:v>253.46381182147167</c:v>
                </c:pt>
                <c:pt idx="14">
                  <c:v>270.69843184559716</c:v>
                </c:pt>
                <c:pt idx="15">
                  <c:v>287.47346200241259</c:v>
                </c:pt>
                <c:pt idx="16">
                  <c:v>309.53377563329309</c:v>
                </c:pt>
                <c:pt idx="17">
                  <c:v>351.8160434258142</c:v>
                </c:pt>
                <c:pt idx="18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SH!$BC$4:$BC$22</c:f>
              <c:numCache>
                <c:formatCode>0.0000</c:formatCode>
                <c:ptCount val="19"/>
                <c:pt idx="0">
                  <c:v>0</c:v>
                </c:pt>
                <c:pt idx="1">
                  <c:v>4.0175379929360683E-3</c:v>
                </c:pt>
                <c:pt idx="2">
                  <c:v>6.6237398172450685E-3</c:v>
                </c:pt>
                <c:pt idx="3">
                  <c:v>8.3211066394478471E-3</c:v>
                </c:pt>
                <c:pt idx="4">
                  <c:v>1.0802011320554621E-2</c:v>
                </c:pt>
                <c:pt idx="5">
                  <c:v>1.2914955437480885E-2</c:v>
                </c:pt>
                <c:pt idx="6">
                  <c:v>1.3507749262823627E-2</c:v>
                </c:pt>
                <c:pt idx="7">
                  <c:v>1.3361188101487306E-2</c:v>
                </c:pt>
                <c:pt idx="8">
                  <c:v>1.6131532516768732E-2</c:v>
                </c:pt>
                <c:pt idx="9">
                  <c:v>1.6178950727749969E-2</c:v>
                </c:pt>
                <c:pt idx="10">
                  <c:v>1.6186639905305941E-2</c:v>
                </c:pt>
                <c:pt idx="11">
                  <c:v>1.3707181698878553E-2</c:v>
                </c:pt>
                <c:pt idx="12">
                  <c:v>1.3599081364829402E-2</c:v>
                </c:pt>
                <c:pt idx="13">
                  <c:v>1.2951750350311909E-2</c:v>
                </c:pt>
                <c:pt idx="14">
                  <c:v>1.2466357881735347E-2</c:v>
                </c:pt>
                <c:pt idx="15">
                  <c:v>9.031959680253665E-3</c:v>
                </c:pt>
                <c:pt idx="16">
                  <c:v>8.8268376540651776E-3</c:v>
                </c:pt>
                <c:pt idx="17">
                  <c:v>3.9026236799140235E-3</c:v>
                </c:pt>
                <c:pt idx="18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6A92-4FF6-8681-1783959DB1D2}"/>
            </c:ext>
          </c:extLst>
        </c:ser>
        <c:ser>
          <c:idx val="8"/>
          <c:order val="12"/>
          <c:tx>
            <c:strRef>
              <c:f>SH!$BD$2</c:f>
              <c:strCache>
                <c:ptCount val="1"/>
                <c:pt idx="0">
                  <c:v>2007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SH!$BG$4:$BG$20</c:f>
              <c:numCache>
                <c:formatCode>0.0</c:formatCode>
                <c:ptCount val="17"/>
                <c:pt idx="0">
                  <c:v>0</c:v>
                </c:pt>
                <c:pt idx="1">
                  <c:v>20.544117647058826</c:v>
                </c:pt>
                <c:pt idx="2">
                  <c:v>55.562500000000007</c:v>
                </c:pt>
                <c:pt idx="3">
                  <c:v>82.643382352941188</c:v>
                </c:pt>
                <c:pt idx="4">
                  <c:v>105.52205882352941</c:v>
                </c:pt>
                <c:pt idx="5">
                  <c:v>125.36580882352941</c:v>
                </c:pt>
                <c:pt idx="6">
                  <c:v>144.97610294117646</c:v>
                </c:pt>
                <c:pt idx="7">
                  <c:v>163.8860294117647</c:v>
                </c:pt>
                <c:pt idx="8">
                  <c:v>180.46139705882354</c:v>
                </c:pt>
                <c:pt idx="9">
                  <c:v>194.93566176470591</c:v>
                </c:pt>
                <c:pt idx="10">
                  <c:v>211.04411764705884</c:v>
                </c:pt>
                <c:pt idx="11">
                  <c:v>229.25367647058823</c:v>
                </c:pt>
                <c:pt idx="12">
                  <c:v>247.69669117647061</c:v>
                </c:pt>
                <c:pt idx="13">
                  <c:v>269.17463235294122</c:v>
                </c:pt>
                <c:pt idx="14">
                  <c:v>294.85477941176475</c:v>
                </c:pt>
                <c:pt idx="15">
                  <c:v>344.81433823529414</c:v>
                </c:pt>
                <c:pt idx="16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SH!$BH$4:$BH$20</c:f>
              <c:numCache>
                <c:formatCode>0.0000</c:formatCode>
                <c:ptCount val="17"/>
                <c:pt idx="0">
                  <c:v>0</c:v>
                </c:pt>
                <c:pt idx="1">
                  <c:v>4.1686506800286327E-3</c:v>
                </c:pt>
                <c:pt idx="2">
                  <c:v>5.7951514125250472E-3</c:v>
                </c:pt>
                <c:pt idx="3">
                  <c:v>8.5356404523508674E-3</c:v>
                </c:pt>
                <c:pt idx="4">
                  <c:v>1.0356032768631201E-2</c:v>
                </c:pt>
                <c:pt idx="5">
                  <c:v>1.0402782579006887E-2</c:v>
                </c:pt>
                <c:pt idx="6">
                  <c:v>1.1683896722212051E-2</c:v>
                </c:pt>
                <c:pt idx="7">
                  <c:v>1.2224782428512226E-2</c:v>
                </c:pt>
                <c:pt idx="8">
                  <c:v>1.2604346880882291E-2</c:v>
                </c:pt>
                <c:pt idx="9">
                  <c:v>1.246242012851842E-2</c:v>
                </c:pt>
                <c:pt idx="10">
                  <c:v>1.0987086614173225E-2</c:v>
                </c:pt>
                <c:pt idx="11">
                  <c:v>9.9714546208039892E-3</c:v>
                </c:pt>
                <c:pt idx="12">
                  <c:v>9.7094765593325021E-3</c:v>
                </c:pt>
                <c:pt idx="13">
                  <c:v>8.7071916010498622E-3</c:v>
                </c:pt>
                <c:pt idx="14">
                  <c:v>5.6997909159660267E-3</c:v>
                </c:pt>
                <c:pt idx="15">
                  <c:v>3.2717378714757425E-3</c:v>
                </c:pt>
                <c:pt idx="16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3-6A92-4FF6-8681-1783959DB1D2}"/>
            </c:ext>
          </c:extLst>
        </c:ser>
        <c:ser>
          <c:idx val="7"/>
          <c:order val="13"/>
          <c:tx>
            <c:strRef>
              <c:f>SH!$BI$2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SH!$BL$4:$BL$22</c:f>
              <c:numCache>
                <c:formatCode>0.0</c:formatCode>
                <c:ptCount val="19"/>
                <c:pt idx="0">
                  <c:v>0</c:v>
                </c:pt>
                <c:pt idx="1">
                  <c:v>23.489519112207152</c:v>
                </c:pt>
                <c:pt idx="2">
                  <c:v>58.254007398273743</c:v>
                </c:pt>
                <c:pt idx="3">
                  <c:v>79.864364981504309</c:v>
                </c:pt>
                <c:pt idx="4">
                  <c:v>100.77003699136868</c:v>
                </c:pt>
                <c:pt idx="5">
                  <c:v>121.67570900123305</c:v>
                </c:pt>
                <c:pt idx="6">
                  <c:v>140.46732429099876</c:v>
                </c:pt>
                <c:pt idx="7">
                  <c:v>156.20530209617755</c:v>
                </c:pt>
                <c:pt idx="8">
                  <c:v>170.29901356350186</c:v>
                </c:pt>
                <c:pt idx="9">
                  <c:v>185.33230579531443</c:v>
                </c:pt>
                <c:pt idx="10">
                  <c:v>201.30517879161528</c:v>
                </c:pt>
                <c:pt idx="11">
                  <c:v>218.68742293464857</c:v>
                </c:pt>
                <c:pt idx="12">
                  <c:v>236.06966707768186</c:v>
                </c:pt>
                <c:pt idx="13">
                  <c:v>253.92170160295927</c:v>
                </c:pt>
                <c:pt idx="14">
                  <c:v>274.35758323057951</c:v>
                </c:pt>
                <c:pt idx="15">
                  <c:v>297.84710234278668</c:v>
                </c:pt>
                <c:pt idx="16">
                  <c:v>328.383477188656</c:v>
                </c:pt>
                <c:pt idx="17">
                  <c:v>363.38286066584465</c:v>
                </c:pt>
                <c:pt idx="18">
                  <c:v>381</c:v>
                </c:pt>
              </c:numCache>
            </c:numRef>
          </c:xVal>
          <c:yVal>
            <c:numRef>
              <c:f>SH!$BM$4:$BM$22</c:f>
              <c:numCache>
                <c:formatCode>0.0000</c:formatCode>
                <c:ptCount val="19"/>
                <c:pt idx="0">
                  <c:v>0</c:v>
                </c:pt>
                <c:pt idx="1">
                  <c:v>3.2765677165354332E-3</c:v>
                </c:pt>
                <c:pt idx="2">
                  <c:v>6.823521981627295E-3</c:v>
                </c:pt>
                <c:pt idx="3">
                  <c:v>8.9241929133858297E-3</c:v>
                </c:pt>
                <c:pt idx="4">
                  <c:v>9.8516751239428359E-3</c:v>
                </c:pt>
                <c:pt idx="5">
                  <c:v>8.2938344070627602E-3</c:v>
                </c:pt>
                <c:pt idx="6">
                  <c:v>9.8708326042577978E-3</c:v>
                </c:pt>
                <c:pt idx="7">
                  <c:v>1.0033301159935651E-2</c:v>
                </c:pt>
                <c:pt idx="8">
                  <c:v>8.3500190062448937E-3</c:v>
                </c:pt>
                <c:pt idx="9">
                  <c:v>1.0874758905136866E-2</c:v>
                </c:pt>
                <c:pt idx="10">
                  <c:v>1.0893317426230825E-2</c:v>
                </c:pt>
                <c:pt idx="11">
                  <c:v>9.1846879201075322E-3</c:v>
                </c:pt>
                <c:pt idx="12">
                  <c:v>9.8367533603754293E-3</c:v>
                </c:pt>
                <c:pt idx="13">
                  <c:v>7.9416913874137893E-3</c:v>
                </c:pt>
                <c:pt idx="14">
                  <c:v>6.9141088045812519E-3</c:v>
                </c:pt>
                <c:pt idx="15">
                  <c:v>4.798492688413928E-3</c:v>
                </c:pt>
                <c:pt idx="16">
                  <c:v>2.3256490742711309E-3</c:v>
                </c:pt>
                <c:pt idx="17">
                  <c:v>1.3435779527558981E-3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92-4FF6-8681-1783959DB1D2}"/>
            </c:ext>
          </c:extLst>
        </c:ser>
        <c:ser>
          <c:idx val="6"/>
          <c:order val="14"/>
          <c:tx>
            <c:strRef>
              <c:f>SH!$BN$2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SH!$BQ$4:$BQ$20</c:f>
              <c:numCache>
                <c:formatCode>0.0</c:formatCode>
                <c:ptCount val="17"/>
                <c:pt idx="0">
                  <c:v>0</c:v>
                </c:pt>
                <c:pt idx="1">
                  <c:v>25.838471023427868</c:v>
                </c:pt>
                <c:pt idx="2">
                  <c:v>62.482120838471019</c:v>
                </c:pt>
                <c:pt idx="3">
                  <c:v>82.213316892725032</c:v>
                </c:pt>
                <c:pt idx="4">
                  <c:v>100.77003699136868</c:v>
                </c:pt>
                <c:pt idx="5">
                  <c:v>121.2059186189889</c:v>
                </c:pt>
                <c:pt idx="6">
                  <c:v>142.81627620221948</c:v>
                </c:pt>
                <c:pt idx="7">
                  <c:v>163.72194821208387</c:v>
                </c:pt>
                <c:pt idx="8">
                  <c:v>182.98335388409373</c:v>
                </c:pt>
                <c:pt idx="9">
                  <c:v>200.13070283600496</c:v>
                </c:pt>
                <c:pt idx="10">
                  <c:v>217.74784217016031</c:v>
                </c:pt>
                <c:pt idx="11">
                  <c:v>237.24414303329223</c:v>
                </c:pt>
                <c:pt idx="12">
                  <c:v>256.74044389642415</c:v>
                </c:pt>
                <c:pt idx="13">
                  <c:v>278.58569667077683</c:v>
                </c:pt>
                <c:pt idx="14">
                  <c:v>306.30332922318127</c:v>
                </c:pt>
                <c:pt idx="15">
                  <c:v>351.40320591861899</c:v>
                </c:pt>
                <c:pt idx="16">
                  <c:v>381</c:v>
                </c:pt>
              </c:numCache>
            </c:numRef>
          </c:xVal>
          <c:yVal>
            <c:numRef>
              <c:f>SH!$BR$4:$BR$20</c:f>
              <c:numCache>
                <c:formatCode>0.0000</c:formatCode>
                <c:ptCount val="17"/>
                <c:pt idx="0">
                  <c:v>0</c:v>
                </c:pt>
                <c:pt idx="1">
                  <c:v>3.1062209496540202E-3</c:v>
                </c:pt>
                <c:pt idx="2">
                  <c:v>7.1650827342234404E-3</c:v>
                </c:pt>
                <c:pt idx="3">
                  <c:v>8.2181109269236028E-3</c:v>
                </c:pt>
                <c:pt idx="4">
                  <c:v>8.5741405799884818E-3</c:v>
                </c:pt>
                <c:pt idx="5">
                  <c:v>9.7152487732511741E-3</c:v>
                </c:pt>
                <c:pt idx="6">
                  <c:v>5.2784873901631788E-3</c:v>
                </c:pt>
                <c:pt idx="7">
                  <c:v>7.6164597448574777E-3</c:v>
                </c:pt>
                <c:pt idx="8">
                  <c:v>8.6492475940507518E-3</c:v>
                </c:pt>
                <c:pt idx="9">
                  <c:v>9.1311062220163445E-3</c:v>
                </c:pt>
                <c:pt idx="10">
                  <c:v>9.1571717559695547E-3</c:v>
                </c:pt>
                <c:pt idx="11">
                  <c:v>5.5485739282589474E-3</c:v>
                </c:pt>
                <c:pt idx="12">
                  <c:v>7.6058831060751616E-3</c:v>
                </c:pt>
                <c:pt idx="13">
                  <c:v>6.519683525136293E-3</c:v>
                </c:pt>
                <c:pt idx="14">
                  <c:v>3.5602596834486515E-3</c:v>
                </c:pt>
                <c:pt idx="15">
                  <c:v>6.1324209473816161E-4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92-4FF6-8681-1783959DB1D2}"/>
            </c:ext>
          </c:extLst>
        </c:ser>
        <c:ser>
          <c:idx val="5"/>
          <c:order val="15"/>
          <c:tx>
            <c:strRef>
              <c:f>SH!$BS$2</c:f>
              <c:strCache>
                <c:ptCount val="1"/>
                <c:pt idx="0">
                  <c:v>2003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SH!$BV$4:$BV$21</c:f>
              <c:numCache>
                <c:formatCode>0.0</c:formatCode>
                <c:ptCount val="18"/>
                <c:pt idx="0">
                  <c:v>0</c:v>
                </c:pt>
                <c:pt idx="1">
                  <c:v>25.22710396039604</c:v>
                </c:pt>
                <c:pt idx="2">
                  <c:v>65.307549504950487</c:v>
                </c:pt>
                <c:pt idx="3">
                  <c:v>91.241955445544562</c:v>
                </c:pt>
                <c:pt idx="4">
                  <c:v>109.86757425742574</c:v>
                </c:pt>
                <c:pt idx="5">
                  <c:v>126.60705445544554</c:v>
                </c:pt>
                <c:pt idx="6">
                  <c:v>144.52537128712873</c:v>
                </c:pt>
                <c:pt idx="7">
                  <c:v>161.97215346534654</c:v>
                </c:pt>
                <c:pt idx="8">
                  <c:v>178.947400990099</c:v>
                </c:pt>
                <c:pt idx="9">
                  <c:v>194.27227722772278</c:v>
                </c:pt>
                <c:pt idx="10">
                  <c:v>209.83292079207922</c:v>
                </c:pt>
                <c:pt idx="11">
                  <c:v>226.80816831683168</c:v>
                </c:pt>
                <c:pt idx="12">
                  <c:v>244.25495049504951</c:v>
                </c:pt>
                <c:pt idx="13">
                  <c:v>262.644801980198</c:v>
                </c:pt>
                <c:pt idx="14">
                  <c:v>280.32735148514848</c:v>
                </c:pt>
                <c:pt idx="15">
                  <c:v>301.78217821782175</c:v>
                </c:pt>
                <c:pt idx="16">
                  <c:v>347.99257425742576</c:v>
                </c:pt>
                <c:pt idx="17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SH!$BW$4:$BW$21</c:f>
              <c:numCache>
                <c:formatCode>0.0000</c:formatCode>
                <c:ptCount val="18"/>
                <c:pt idx="0">
                  <c:v>0</c:v>
                </c:pt>
                <c:pt idx="1">
                  <c:v>3.9144406014668728E-3</c:v>
                </c:pt>
                <c:pt idx="2">
                  <c:v>6.8398750156230485E-3</c:v>
                </c:pt>
                <c:pt idx="3">
                  <c:v>9.4675020941531168E-3</c:v>
                </c:pt>
                <c:pt idx="4">
                  <c:v>9.7792388451443703E-3</c:v>
                </c:pt>
                <c:pt idx="5">
                  <c:v>1.1346475536711748E-2</c:v>
                </c:pt>
                <c:pt idx="6">
                  <c:v>1.2377067461161951E-2</c:v>
                </c:pt>
                <c:pt idx="7">
                  <c:v>1.2010810810810818E-2</c:v>
                </c:pt>
                <c:pt idx="8">
                  <c:v>1.2323893513310839E-2</c:v>
                </c:pt>
                <c:pt idx="9">
                  <c:v>1.1525487314085727E-2</c:v>
                </c:pt>
                <c:pt idx="10">
                  <c:v>1.0929442986293387E-2</c:v>
                </c:pt>
                <c:pt idx="11">
                  <c:v>1.0781580635753865E-2</c:v>
                </c:pt>
                <c:pt idx="12">
                  <c:v>1.1715944191186623E-2</c:v>
                </c:pt>
                <c:pt idx="13">
                  <c:v>1.034123359580053E-2</c:v>
                </c:pt>
                <c:pt idx="14">
                  <c:v>9.990479190101216E-3</c:v>
                </c:pt>
                <c:pt idx="15">
                  <c:v>7.4524896887889153E-3</c:v>
                </c:pt>
                <c:pt idx="16">
                  <c:v>3.8514060742407164E-3</c:v>
                </c:pt>
                <c:pt idx="17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6A92-4FF6-8681-1783959DB1D2}"/>
            </c:ext>
          </c:extLst>
        </c:ser>
        <c:ser>
          <c:idx val="21"/>
          <c:order val="16"/>
          <c:tx>
            <c:strRef>
              <c:f>SH!$BX$2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SH!$CA$4:$CA$21</c:f>
              <c:numCache>
                <c:formatCode>0.0</c:formatCode>
                <c:ptCount val="18"/>
                <c:pt idx="0">
                  <c:v>0</c:v>
                </c:pt>
                <c:pt idx="1">
                  <c:v>23.312113720642767</c:v>
                </c:pt>
                <c:pt idx="2">
                  <c:v>61.459208899876387</c:v>
                </c:pt>
                <c:pt idx="3">
                  <c:v>85.24227441285538</c:v>
                </c:pt>
                <c:pt idx="4">
                  <c:v>103.60939431396787</c:v>
                </c:pt>
                <c:pt idx="5">
                  <c:v>121.74103831891223</c:v>
                </c:pt>
                <c:pt idx="6">
                  <c:v>137.98887515451173</c:v>
                </c:pt>
                <c:pt idx="7">
                  <c:v>153.53028430160691</c:v>
                </c:pt>
                <c:pt idx="8">
                  <c:v>169.77812113720643</c:v>
                </c:pt>
                <c:pt idx="9">
                  <c:v>187.2033374536465</c:v>
                </c:pt>
                <c:pt idx="10">
                  <c:v>205.80593325092707</c:v>
                </c:pt>
                <c:pt idx="11">
                  <c:v>224.40852904820764</c:v>
                </c:pt>
                <c:pt idx="12">
                  <c:v>244.1885043263288</c:v>
                </c:pt>
                <c:pt idx="13">
                  <c:v>264.91038318912234</c:v>
                </c:pt>
                <c:pt idx="14">
                  <c:v>286.33868974042025</c:v>
                </c:pt>
                <c:pt idx="15">
                  <c:v>313.889369592089</c:v>
                </c:pt>
                <c:pt idx="16">
                  <c:v>355.56860321384426</c:v>
                </c:pt>
                <c:pt idx="17">
                  <c:v>381</c:v>
                </c:pt>
              </c:numCache>
            </c:numRef>
          </c:xVal>
          <c:yVal>
            <c:numRef>
              <c:f>SH!$CB$4:$CB$21</c:f>
              <c:numCache>
                <c:formatCode>0.0000</c:formatCode>
                <c:ptCount val="18"/>
                <c:pt idx="0">
                  <c:v>0</c:v>
                </c:pt>
                <c:pt idx="1">
                  <c:v>3.8840083541745842E-3</c:v>
                </c:pt>
                <c:pt idx="2">
                  <c:v>6.8243139845614517E-3</c:v>
                </c:pt>
                <c:pt idx="3">
                  <c:v>1.3620172061825607E-2</c:v>
                </c:pt>
                <c:pt idx="4">
                  <c:v>1.0352793525809277E-2</c:v>
                </c:pt>
                <c:pt idx="5">
                  <c:v>1.1781776264453436E-2</c:v>
                </c:pt>
                <c:pt idx="6">
                  <c:v>1.2576776757072014E-2</c:v>
                </c:pt>
                <c:pt idx="7">
                  <c:v>1.2860455168287811E-2</c:v>
                </c:pt>
                <c:pt idx="8">
                  <c:v>1.4259674040744895E-2</c:v>
                </c:pt>
                <c:pt idx="9">
                  <c:v>1.3098769320501604E-2</c:v>
                </c:pt>
                <c:pt idx="10">
                  <c:v>1.2850985053951597E-2</c:v>
                </c:pt>
                <c:pt idx="11">
                  <c:v>1.246956524665185E-2</c:v>
                </c:pt>
                <c:pt idx="12">
                  <c:v>1.1053738116068816E-2</c:v>
                </c:pt>
                <c:pt idx="13">
                  <c:v>1.0403913270531124E-2</c:v>
                </c:pt>
                <c:pt idx="14">
                  <c:v>8.5541408452415296E-3</c:v>
                </c:pt>
                <c:pt idx="15">
                  <c:v>5.7751277467128336E-3</c:v>
                </c:pt>
                <c:pt idx="16">
                  <c:v>2.641485531901105E-3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F4-4F9D-9635-B912FBB0F04B}"/>
            </c:ext>
          </c:extLst>
        </c:ser>
        <c:ser>
          <c:idx val="22"/>
          <c:order val="17"/>
          <c:tx>
            <c:strRef>
              <c:f>SH!$CC$2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SH!$CF$4:$CF$19</c:f>
              <c:numCache>
                <c:formatCode>0.0</c:formatCode>
                <c:ptCount val="16"/>
                <c:pt idx="0">
                  <c:v>0</c:v>
                </c:pt>
                <c:pt idx="1">
                  <c:v>26.083129584352076</c:v>
                </c:pt>
                <c:pt idx="2">
                  <c:v>70.331295843520778</c:v>
                </c:pt>
                <c:pt idx="3">
                  <c:v>101.0721271393643</c:v>
                </c:pt>
                <c:pt idx="4">
                  <c:v>125.05929095354523</c:v>
                </c:pt>
                <c:pt idx="5">
                  <c:v>145.32029339853301</c:v>
                </c:pt>
                <c:pt idx="6">
                  <c:v>163.48533007334964</c:v>
                </c:pt>
                <c:pt idx="7">
                  <c:v>181.41748166259168</c:v>
                </c:pt>
                <c:pt idx="8">
                  <c:v>200.51405867970661</c:v>
                </c:pt>
                <c:pt idx="9">
                  <c:v>220.54217603911979</c:v>
                </c:pt>
                <c:pt idx="10">
                  <c:v>239.87163814180929</c:v>
                </c:pt>
                <c:pt idx="11">
                  <c:v>259.20110024449878</c:v>
                </c:pt>
                <c:pt idx="12">
                  <c:v>280.39364303178479</c:v>
                </c:pt>
                <c:pt idx="13">
                  <c:v>305.31234718826403</c:v>
                </c:pt>
                <c:pt idx="14">
                  <c:v>349.79339853300735</c:v>
                </c:pt>
                <c:pt idx="15">
                  <c:v>381</c:v>
                </c:pt>
              </c:numCache>
            </c:numRef>
          </c:xVal>
          <c:yVal>
            <c:numRef>
              <c:f>SH!$CG$4:$CG$19</c:f>
              <c:numCache>
                <c:formatCode>0.0000</c:formatCode>
                <c:ptCount val="16"/>
                <c:pt idx="0">
                  <c:v>0</c:v>
                </c:pt>
                <c:pt idx="1">
                  <c:v>4.1336584880015004E-3</c:v>
                </c:pt>
                <c:pt idx="2">
                  <c:v>6.5770580119792728E-3</c:v>
                </c:pt>
                <c:pt idx="3">
                  <c:v>9.6911923355259555E-3</c:v>
                </c:pt>
                <c:pt idx="4">
                  <c:v>1.0503559912153839E-2</c:v>
                </c:pt>
                <c:pt idx="5">
                  <c:v>1.1450694233396246E-2</c:v>
                </c:pt>
                <c:pt idx="6">
                  <c:v>1.1424625984251971E-2</c:v>
                </c:pt>
                <c:pt idx="7">
                  <c:v>9.2916593759113462E-3</c:v>
                </c:pt>
                <c:pt idx="8">
                  <c:v>1.1233246427529894E-2</c:v>
                </c:pt>
                <c:pt idx="9">
                  <c:v>1.1154485948402805E-2</c:v>
                </c:pt>
                <c:pt idx="10">
                  <c:v>1.0853616908997476E-2</c:v>
                </c:pt>
                <c:pt idx="11">
                  <c:v>9.7983819502237193E-3</c:v>
                </c:pt>
                <c:pt idx="12">
                  <c:v>7.4400069991251167E-3</c:v>
                </c:pt>
                <c:pt idx="13">
                  <c:v>4.8285742352381401E-3</c:v>
                </c:pt>
                <c:pt idx="14">
                  <c:v>3.1716045755474593E-3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F4-4F9D-9635-B912FBB0F04B}"/>
            </c:ext>
          </c:extLst>
        </c:ser>
        <c:ser>
          <c:idx val="23"/>
          <c:order val="18"/>
          <c:tx>
            <c:strRef>
              <c:f>SH!$CH$2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SH!$CK$4:$CK$19</c:f>
              <c:numCache>
                <c:formatCode>0.0</c:formatCode>
                <c:ptCount val="16"/>
                <c:pt idx="0">
                  <c:v>0</c:v>
                </c:pt>
                <c:pt idx="1">
                  <c:v>27.280905752753981</c:v>
                </c:pt>
                <c:pt idx="2">
                  <c:v>70.417380660954706</c:v>
                </c:pt>
                <c:pt idx="3">
                  <c:v>98.864137086903298</c:v>
                </c:pt>
                <c:pt idx="4">
                  <c:v>122.18115055079559</c:v>
                </c:pt>
                <c:pt idx="5">
                  <c:v>143.86597307221541</c:v>
                </c:pt>
                <c:pt idx="6">
                  <c:v>162.28641370869036</c:v>
                </c:pt>
                <c:pt idx="7">
                  <c:v>179.54100367197066</c:v>
                </c:pt>
                <c:pt idx="8">
                  <c:v>199.82680538555692</c:v>
                </c:pt>
                <c:pt idx="9">
                  <c:v>219.87943696450429</c:v>
                </c:pt>
                <c:pt idx="10">
                  <c:v>238.76621787025704</c:v>
                </c:pt>
                <c:pt idx="11">
                  <c:v>257.65299877600978</c:v>
                </c:pt>
                <c:pt idx="12">
                  <c:v>278.40514075887393</c:v>
                </c:pt>
                <c:pt idx="13">
                  <c:v>303.12117503059972</c:v>
                </c:pt>
                <c:pt idx="14">
                  <c:v>348.8225214198286</c:v>
                </c:pt>
                <c:pt idx="15">
                  <c:v>381</c:v>
                </c:pt>
              </c:numCache>
            </c:numRef>
          </c:xVal>
          <c:yVal>
            <c:numRef>
              <c:f>SH!$CL$4:$CL$19</c:f>
              <c:numCache>
                <c:formatCode>0.0000</c:formatCode>
                <c:ptCount val="16"/>
                <c:pt idx="0">
                  <c:v>0</c:v>
                </c:pt>
                <c:pt idx="1">
                  <c:v>3.3283352401462635E-3</c:v>
                </c:pt>
                <c:pt idx="2">
                  <c:v>7.763833564922034E-3</c:v>
                </c:pt>
                <c:pt idx="3">
                  <c:v>7.1637406435306689E-3</c:v>
                </c:pt>
                <c:pt idx="4">
                  <c:v>1.0567950473582114E-2</c:v>
                </c:pt>
                <c:pt idx="5">
                  <c:v>9.6815435304629417E-3</c:v>
                </c:pt>
                <c:pt idx="6">
                  <c:v>1.0279511154855637E-2</c:v>
                </c:pt>
                <c:pt idx="7">
                  <c:v>1.2529171353580807E-2</c:v>
                </c:pt>
                <c:pt idx="8">
                  <c:v>1.1841615631379417E-2</c:v>
                </c:pt>
                <c:pt idx="9">
                  <c:v>1.1202957557134628E-2</c:v>
                </c:pt>
                <c:pt idx="10">
                  <c:v>1.0587762467191593E-2</c:v>
                </c:pt>
                <c:pt idx="11">
                  <c:v>9.3933294923500554E-3</c:v>
                </c:pt>
                <c:pt idx="12">
                  <c:v>7.9698600174978092E-3</c:v>
                </c:pt>
                <c:pt idx="13">
                  <c:v>7.298207982622866E-3</c:v>
                </c:pt>
                <c:pt idx="14">
                  <c:v>3.2724751797329659E-3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F4-4F9D-9635-B912FBB0F04B}"/>
            </c:ext>
          </c:extLst>
        </c:ser>
        <c:ser>
          <c:idx val="24"/>
          <c:order val="19"/>
          <c:tx>
            <c:strRef>
              <c:f>SH!$CM$2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SH!$CP$4:$CP$19</c:f>
              <c:numCache>
                <c:formatCode>0.0</c:formatCode>
                <c:ptCount val="16"/>
                <c:pt idx="0">
                  <c:v>0</c:v>
                </c:pt>
                <c:pt idx="1">
                  <c:v>25.774907749077492</c:v>
                </c:pt>
                <c:pt idx="2">
                  <c:v>64.202952029520304</c:v>
                </c:pt>
                <c:pt idx="3">
                  <c:v>89.274907749077499</c:v>
                </c:pt>
                <c:pt idx="4">
                  <c:v>112.23800738007381</c:v>
                </c:pt>
                <c:pt idx="5">
                  <c:v>133.32656826568265</c:v>
                </c:pt>
                <c:pt idx="6">
                  <c:v>154.64944649446494</c:v>
                </c:pt>
                <c:pt idx="7">
                  <c:v>174.56642066420665</c:v>
                </c:pt>
                <c:pt idx="8">
                  <c:v>192.60885608856091</c:v>
                </c:pt>
                <c:pt idx="9">
                  <c:v>210.8856088560886</c:v>
                </c:pt>
                <c:pt idx="10">
                  <c:v>230.33394833948341</c:v>
                </c:pt>
                <c:pt idx="11">
                  <c:v>251.65682656826567</c:v>
                </c:pt>
                <c:pt idx="12">
                  <c:v>276.49446494464945</c:v>
                </c:pt>
                <c:pt idx="13">
                  <c:v>306.72140221402213</c:v>
                </c:pt>
                <c:pt idx="14">
                  <c:v>352.17896678966792</c:v>
                </c:pt>
                <c:pt idx="15">
                  <c:v>381</c:v>
                </c:pt>
              </c:numCache>
            </c:numRef>
          </c:xVal>
          <c:yVal>
            <c:numRef>
              <c:f>SH!$CQ$4:$CQ$19</c:f>
              <c:numCache>
                <c:formatCode>0.0000</c:formatCode>
                <c:ptCount val="16"/>
                <c:pt idx="0">
                  <c:v>0</c:v>
                </c:pt>
                <c:pt idx="1">
                  <c:v>4.1474445239799568E-3</c:v>
                </c:pt>
                <c:pt idx="2">
                  <c:v>8.0612423447069103E-3</c:v>
                </c:pt>
                <c:pt idx="3">
                  <c:v>7.6738374684296529E-3</c:v>
                </c:pt>
                <c:pt idx="4">
                  <c:v>9.185074365704286E-3</c:v>
                </c:pt>
                <c:pt idx="5">
                  <c:v>9.7920384951881087E-3</c:v>
                </c:pt>
                <c:pt idx="6">
                  <c:v>1.1541389934953773E-2</c:v>
                </c:pt>
                <c:pt idx="7">
                  <c:v>1.2113749242883099E-2</c:v>
                </c:pt>
                <c:pt idx="8">
                  <c:v>1.3426460837132198E-2</c:v>
                </c:pt>
                <c:pt idx="9">
                  <c:v>1.3400629921259845E-2</c:v>
                </c:pt>
                <c:pt idx="10">
                  <c:v>1.125486174693281E-2</c:v>
                </c:pt>
                <c:pt idx="11">
                  <c:v>6.9572670603674381E-3</c:v>
                </c:pt>
                <c:pt idx="12">
                  <c:v>8.0240428998099526E-3</c:v>
                </c:pt>
                <c:pt idx="13">
                  <c:v>6.8824442719307979E-3</c:v>
                </c:pt>
                <c:pt idx="14">
                  <c:v>2.7653415274310183E-3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F4-4F9D-9635-B912FBB0F04B}"/>
            </c:ext>
          </c:extLst>
        </c:ser>
        <c:ser>
          <c:idx val="25"/>
          <c:order val="20"/>
          <c:tx>
            <c:strRef>
              <c:f>SH!$CR$2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SH!$CU$4:$CU$17</c:f>
              <c:numCache>
                <c:formatCode>0.0</c:formatCode>
                <c:ptCount val="14"/>
                <c:pt idx="0">
                  <c:v>0</c:v>
                </c:pt>
                <c:pt idx="1">
                  <c:v>30.929889298892988</c:v>
                </c:pt>
                <c:pt idx="2">
                  <c:v>76.153136531365305</c:v>
                </c:pt>
                <c:pt idx="3">
                  <c:v>102.16236162361623</c:v>
                </c:pt>
                <c:pt idx="4">
                  <c:v>125.12546125461253</c:v>
                </c:pt>
                <c:pt idx="5">
                  <c:v>147.15129151291512</c:v>
                </c:pt>
                <c:pt idx="6">
                  <c:v>168.47416974169744</c:v>
                </c:pt>
                <c:pt idx="7">
                  <c:v>189.09409594095942</c:v>
                </c:pt>
                <c:pt idx="8">
                  <c:v>209.7140221402214</c:v>
                </c:pt>
                <c:pt idx="9">
                  <c:v>232.20848708487085</c:v>
                </c:pt>
                <c:pt idx="10">
                  <c:v>257.04612546125463</c:v>
                </c:pt>
                <c:pt idx="11">
                  <c:v>287.0387453874539</c:v>
                </c:pt>
                <c:pt idx="12">
                  <c:v>342.5719557195572</c:v>
                </c:pt>
                <c:pt idx="13">
                  <c:v>381</c:v>
                </c:pt>
              </c:numCache>
            </c:numRef>
          </c:xVal>
          <c:yVal>
            <c:numRef>
              <c:f>SH!$CV$4:$CV$17</c:f>
              <c:numCache>
                <c:formatCode>0.0000</c:formatCode>
                <c:ptCount val="14"/>
                <c:pt idx="0">
                  <c:v>0</c:v>
                </c:pt>
                <c:pt idx="1">
                  <c:v>4.3632551896921976E-3</c:v>
                </c:pt>
                <c:pt idx="2">
                  <c:v>7.3289286175293646E-3</c:v>
                </c:pt>
                <c:pt idx="3">
                  <c:v>9.6677436220472431E-3</c:v>
                </c:pt>
                <c:pt idx="4">
                  <c:v>1.0893035269028878E-2</c:v>
                </c:pt>
                <c:pt idx="5">
                  <c:v>1.1693728859979451E-2</c:v>
                </c:pt>
                <c:pt idx="6">
                  <c:v>1.2611007524059487E-2</c:v>
                </c:pt>
                <c:pt idx="7">
                  <c:v>1.2805382713788692E-2</c:v>
                </c:pt>
                <c:pt idx="8">
                  <c:v>1.213667454068241E-2</c:v>
                </c:pt>
                <c:pt idx="9">
                  <c:v>1.0789163964798542E-2</c:v>
                </c:pt>
                <c:pt idx="10">
                  <c:v>1.0084226198997855E-2</c:v>
                </c:pt>
                <c:pt idx="11">
                  <c:v>6.4161902707367061E-3</c:v>
                </c:pt>
                <c:pt idx="12">
                  <c:v>3.1103456404839649E-3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9F4-4F9D-9635-B912FBB0F04B}"/>
            </c:ext>
          </c:extLst>
        </c:ser>
        <c:ser>
          <c:idx val="26"/>
          <c:order val="21"/>
          <c:tx>
            <c:strRef>
              <c:f>SH!$CW$2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SH!$CZ$4:$CZ$18</c:f>
              <c:numCache>
                <c:formatCode>0.0</c:formatCode>
                <c:ptCount val="15"/>
                <c:pt idx="0">
                  <c:v>0</c:v>
                </c:pt>
                <c:pt idx="1">
                  <c:v>27.883763837638373</c:v>
                </c:pt>
                <c:pt idx="2">
                  <c:v>72.872693726937271</c:v>
                </c:pt>
                <c:pt idx="3">
                  <c:v>102.63099630996311</c:v>
                </c:pt>
                <c:pt idx="4">
                  <c:v>130.98339483394835</c:v>
                </c:pt>
                <c:pt idx="5">
                  <c:v>156.52398523985241</c:v>
                </c:pt>
                <c:pt idx="6">
                  <c:v>175.50369003690037</c:v>
                </c:pt>
                <c:pt idx="7">
                  <c:v>194.01476014760146</c:v>
                </c:pt>
                <c:pt idx="8">
                  <c:v>213.93173431734317</c:v>
                </c:pt>
                <c:pt idx="9">
                  <c:v>234.7859778597786</c:v>
                </c:pt>
                <c:pt idx="10">
                  <c:v>252.59409594095939</c:v>
                </c:pt>
                <c:pt idx="11">
                  <c:v>270.16789667896683</c:v>
                </c:pt>
                <c:pt idx="12">
                  <c:v>293.13099630996311</c:v>
                </c:pt>
                <c:pt idx="13">
                  <c:v>343.50922509225092</c:v>
                </c:pt>
                <c:pt idx="14">
                  <c:v>381</c:v>
                </c:pt>
              </c:numCache>
            </c:numRef>
          </c:xVal>
          <c:yVal>
            <c:numRef>
              <c:f>SH!$DA$4:$DA$18</c:f>
              <c:numCache>
                <c:formatCode>0.0000</c:formatCode>
                <c:ptCount val="15"/>
                <c:pt idx="0">
                  <c:v>0</c:v>
                </c:pt>
                <c:pt idx="1">
                  <c:v>4.4873784159333028E-3</c:v>
                </c:pt>
                <c:pt idx="2">
                  <c:v>7.859613849638656E-3</c:v>
                </c:pt>
                <c:pt idx="3">
                  <c:v>1.0062327209098863E-2</c:v>
                </c:pt>
                <c:pt idx="4">
                  <c:v>1.2092606651780469E-2</c:v>
                </c:pt>
                <c:pt idx="5">
                  <c:v>1.2806197975253085E-2</c:v>
                </c:pt>
                <c:pt idx="6">
                  <c:v>1.3226091257823556E-2</c:v>
                </c:pt>
                <c:pt idx="7">
                  <c:v>1.3766053149606291E-2</c:v>
                </c:pt>
                <c:pt idx="8">
                  <c:v>1.3128918635170603E-2</c:v>
                </c:pt>
                <c:pt idx="9">
                  <c:v>1.2276959556191852E-2</c:v>
                </c:pt>
                <c:pt idx="10">
                  <c:v>1.1594852362204724E-2</c:v>
                </c:pt>
                <c:pt idx="11">
                  <c:v>1.0892602087529731E-2</c:v>
                </c:pt>
                <c:pt idx="12">
                  <c:v>9.2745239799570754E-3</c:v>
                </c:pt>
                <c:pt idx="13">
                  <c:v>4.0016510826771604E-3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9F4-4F9D-9635-B912FBB0F04B}"/>
            </c:ext>
          </c:extLst>
        </c:ser>
        <c:ser>
          <c:idx val="27"/>
          <c:order val="22"/>
          <c:tx>
            <c:strRef>
              <c:f>SH!$DB$2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SH!$DE$4:$DE$18</c:f>
              <c:numCache>
                <c:formatCode>0.0</c:formatCode>
                <c:ptCount val="15"/>
                <c:pt idx="0">
                  <c:v>0</c:v>
                </c:pt>
                <c:pt idx="1">
                  <c:v>29.721744471744476</c:v>
                </c:pt>
                <c:pt idx="2">
                  <c:v>75.123464373464373</c:v>
                </c:pt>
                <c:pt idx="3">
                  <c:v>102.27088452088452</c:v>
                </c:pt>
                <c:pt idx="4">
                  <c:v>124.50368550368552</c:v>
                </c:pt>
                <c:pt idx="5">
                  <c:v>146.50245700245702</c:v>
                </c:pt>
                <c:pt idx="6">
                  <c:v>167.79914004914005</c:v>
                </c:pt>
                <c:pt idx="7">
                  <c:v>187.69164619164619</c:v>
                </c:pt>
                <c:pt idx="8">
                  <c:v>208.52027027027026</c:v>
                </c:pt>
                <c:pt idx="9">
                  <c:v>229.81695331695335</c:v>
                </c:pt>
                <c:pt idx="10">
                  <c:v>251.58169533169533</c:v>
                </c:pt>
                <c:pt idx="11">
                  <c:v>276.38882063882068</c:v>
                </c:pt>
                <c:pt idx="12">
                  <c:v>304.47235872235876</c:v>
                </c:pt>
                <c:pt idx="13">
                  <c:v>350.10810810810813</c:v>
                </c:pt>
                <c:pt idx="14">
                  <c:v>381</c:v>
                </c:pt>
              </c:numCache>
            </c:numRef>
          </c:xVal>
          <c:yVal>
            <c:numRef>
              <c:f>SH!$DF$4:$DF$18</c:f>
              <c:numCache>
                <c:formatCode>0.0000</c:formatCode>
                <c:ptCount val="15"/>
                <c:pt idx="0">
                  <c:v>0</c:v>
                </c:pt>
                <c:pt idx="1">
                  <c:v>4.3755843511687018E-3</c:v>
                </c:pt>
                <c:pt idx="2">
                  <c:v>7.3628941904649997E-3</c:v>
                </c:pt>
                <c:pt idx="3">
                  <c:v>1.0569050297284267E-2</c:v>
                </c:pt>
                <c:pt idx="4">
                  <c:v>1.1081844117311409E-2</c:v>
                </c:pt>
                <c:pt idx="5">
                  <c:v>1.2338188976377963E-2</c:v>
                </c:pt>
                <c:pt idx="6">
                  <c:v>1.2913300372337197E-2</c:v>
                </c:pt>
                <c:pt idx="7">
                  <c:v>1.3597187851518543E-2</c:v>
                </c:pt>
                <c:pt idx="8">
                  <c:v>1.2527972301334674E-2</c:v>
                </c:pt>
                <c:pt idx="9">
                  <c:v>1.1770078740157468E-2</c:v>
                </c:pt>
                <c:pt idx="10">
                  <c:v>1.0869901976538664E-2</c:v>
                </c:pt>
                <c:pt idx="11">
                  <c:v>7.7250725238292442E-3</c:v>
                </c:pt>
                <c:pt idx="12">
                  <c:v>6.2432779235928951E-3</c:v>
                </c:pt>
                <c:pt idx="13">
                  <c:v>3.7356080489938728E-3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9F4-4F9D-9635-B912FBB0F04B}"/>
            </c:ext>
          </c:extLst>
        </c:ser>
        <c:ser>
          <c:idx val="28"/>
          <c:order val="23"/>
          <c:tx>
            <c:strRef>
              <c:f>SH!$DG$2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SH!$DJ$4:$DJ$19</c:f>
              <c:numCache>
                <c:formatCode>0.0</c:formatCode>
                <c:ptCount val="16"/>
                <c:pt idx="0">
                  <c:v>0</c:v>
                </c:pt>
                <c:pt idx="1">
                  <c:v>23.197416974169741</c:v>
                </c:pt>
                <c:pt idx="2">
                  <c:v>61.391143911439116</c:v>
                </c:pt>
                <c:pt idx="3">
                  <c:v>86.697416974169741</c:v>
                </c:pt>
                <c:pt idx="4">
                  <c:v>107.7859778597786</c:v>
                </c:pt>
                <c:pt idx="5">
                  <c:v>129.57749077490774</c:v>
                </c:pt>
                <c:pt idx="6">
                  <c:v>148.55719557195573</c:v>
                </c:pt>
                <c:pt idx="7">
                  <c:v>166.13099630996311</c:v>
                </c:pt>
                <c:pt idx="8">
                  <c:v>183.93911439114393</c:v>
                </c:pt>
                <c:pt idx="9">
                  <c:v>200.80996309963101</c:v>
                </c:pt>
                <c:pt idx="10">
                  <c:v>217.9151291512915</c:v>
                </c:pt>
                <c:pt idx="11">
                  <c:v>235.02029520295201</c:v>
                </c:pt>
                <c:pt idx="12">
                  <c:v>254.23431734317342</c:v>
                </c:pt>
                <c:pt idx="13">
                  <c:v>277.19741697416976</c:v>
                </c:pt>
                <c:pt idx="14">
                  <c:v>300.62915129151293</c:v>
                </c:pt>
                <c:pt idx="15">
                  <c:v>346.32103321033208</c:v>
                </c:pt>
              </c:numCache>
            </c:numRef>
          </c:xVal>
          <c:yVal>
            <c:numRef>
              <c:f>SH!$DK$4:$DK$19</c:f>
              <c:numCache>
                <c:formatCode>0.0000</c:formatCode>
                <c:ptCount val="16"/>
                <c:pt idx="0">
                  <c:v>0</c:v>
                </c:pt>
                <c:pt idx="1">
                  <c:v>4.1991744213791459E-3</c:v>
                </c:pt>
                <c:pt idx="2">
                  <c:v>7.4241596948818895E-3</c:v>
                </c:pt>
                <c:pt idx="3">
                  <c:v>9.4326234788833264E-3</c:v>
                </c:pt>
                <c:pt idx="4">
                  <c:v>9.7058079424854407E-3</c:v>
                </c:pt>
                <c:pt idx="5">
                  <c:v>1.2058569274585351E-2</c:v>
                </c:pt>
                <c:pt idx="6">
                  <c:v>1.2800639184807816E-2</c:v>
                </c:pt>
                <c:pt idx="7">
                  <c:v>1.1747149990397516E-2</c:v>
                </c:pt>
                <c:pt idx="8">
                  <c:v>1.277388526434195E-2</c:v>
                </c:pt>
                <c:pt idx="9">
                  <c:v>1.1790432006809987E-2</c:v>
                </c:pt>
                <c:pt idx="10">
                  <c:v>1.0357510936132984E-2</c:v>
                </c:pt>
                <c:pt idx="11">
                  <c:v>1.1127205788465629E-2</c:v>
                </c:pt>
                <c:pt idx="12">
                  <c:v>1.0876038495188084E-2</c:v>
                </c:pt>
                <c:pt idx="13">
                  <c:v>9.2947645223592397E-3</c:v>
                </c:pt>
                <c:pt idx="14">
                  <c:v>7.1302647009549363E-3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9F4-4F9D-9635-B912FBB0F04B}"/>
            </c:ext>
          </c:extLst>
        </c:ser>
        <c:ser>
          <c:idx val="29"/>
          <c:order val="24"/>
          <c:tx>
            <c:strRef>
              <c:f>SH!$DL$2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(SH!$DO$4,SH!$DO$5,SH!$DO$6,SH!$DO$7,SH!$DO$8,SH!$DO$9,SH!$DO$12,SH!$DO$13,SH!$DO$14,SH!$DO$15,SH!$DO$16,SH!$DO$17,SH!$DO$18)</c:f>
              <c:numCache>
                <c:formatCode>0.0</c:formatCode>
                <c:ptCount val="13"/>
                <c:pt idx="0">
                  <c:v>0</c:v>
                </c:pt>
                <c:pt idx="1">
                  <c:v>31.398523985239851</c:v>
                </c:pt>
                <c:pt idx="2">
                  <c:v>80.605166051660518</c:v>
                </c:pt>
                <c:pt idx="3">
                  <c:v>111.53505535055351</c:v>
                </c:pt>
                <c:pt idx="4">
                  <c:v>135.9040590405904</c:v>
                </c:pt>
                <c:pt idx="5">
                  <c:v>157.69557195571957</c:v>
                </c:pt>
                <c:pt idx="6">
                  <c:v>190.5</c:v>
                </c:pt>
                <c:pt idx="7">
                  <c:v>213.69741697416973</c:v>
                </c:pt>
                <c:pt idx="8">
                  <c:v>238.53505535055348</c:v>
                </c:pt>
                <c:pt idx="9">
                  <c:v>264.54428044280439</c:v>
                </c:pt>
                <c:pt idx="10">
                  <c:v>296.88007380073799</c:v>
                </c:pt>
                <c:pt idx="11">
                  <c:v>348.19557195571952</c:v>
                </c:pt>
                <c:pt idx="12">
                  <c:v>381</c:v>
                </c:pt>
              </c:numCache>
            </c:numRef>
          </c:xVal>
          <c:yVal>
            <c:numRef>
              <c:f>(SH!$DP$4,SH!$DP$5,SH!$DP$6,SH!$DP$7,SH!$DP$8,SH!$DP$9,SH!$DP$12,SH!$DP$13,SH!$DP$14,SH!$DP$15,SH!$DP$16,SH!$DP$17,SH!$DP$18)</c:f>
              <c:numCache>
                <c:formatCode>0.0000</c:formatCode>
                <c:ptCount val="13"/>
                <c:pt idx="0">
                  <c:v>0</c:v>
                </c:pt>
                <c:pt idx="1">
                  <c:v>4.4842872252908693E-3</c:v>
                </c:pt>
                <c:pt idx="2">
                  <c:v>6.7048072938251128E-3</c:v>
                </c:pt>
                <c:pt idx="3">
                  <c:v>9.3775449943757014E-3</c:v>
                </c:pt>
                <c:pt idx="4">
                  <c:v>1.186958661417324E-2</c:v>
                </c:pt>
                <c:pt idx="5">
                  <c:v>1.1442222222222208E-2</c:v>
                </c:pt>
                <c:pt idx="6">
                  <c:v>1.2902729658792659E-2</c:v>
                </c:pt>
                <c:pt idx="7">
                  <c:v>1.0021230679498404E-2</c:v>
                </c:pt>
                <c:pt idx="8">
                  <c:v>9.8773016353724905E-3</c:v>
                </c:pt>
                <c:pt idx="9">
                  <c:v>9.4974776458027488E-3</c:v>
                </c:pt>
                <c:pt idx="10">
                  <c:v>7.6035582577494388E-3</c:v>
                </c:pt>
                <c:pt idx="11">
                  <c:v>2.8349831271091094E-3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9F4-4F9D-9635-B912FBB0F04B}"/>
            </c:ext>
          </c:extLst>
        </c:ser>
        <c:ser>
          <c:idx val="30"/>
          <c:order val="25"/>
          <c:tx>
            <c:strRef>
              <c:f>SH!$DQ$2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SH!$DT$4:$DT$17</c:f>
              <c:numCache>
                <c:formatCode>0.0</c:formatCode>
                <c:ptCount val="14"/>
                <c:pt idx="0">
                  <c:v>0</c:v>
                </c:pt>
                <c:pt idx="1">
                  <c:v>29.758302583025831</c:v>
                </c:pt>
                <c:pt idx="2">
                  <c:v>76.153136531365305</c:v>
                </c:pt>
                <c:pt idx="3">
                  <c:v>105.67712177121771</c:v>
                </c:pt>
                <c:pt idx="4">
                  <c:v>130.98339483394835</c:v>
                </c:pt>
                <c:pt idx="5">
                  <c:v>155.35239852398524</c:v>
                </c:pt>
                <c:pt idx="6">
                  <c:v>178.31549815498153</c:v>
                </c:pt>
                <c:pt idx="7">
                  <c:v>200.57564575645756</c:v>
                </c:pt>
                <c:pt idx="8">
                  <c:v>223.07011070110701</c:v>
                </c:pt>
                <c:pt idx="9">
                  <c:v>246.26752767527677</c:v>
                </c:pt>
                <c:pt idx="10">
                  <c:v>271.10516605166049</c:v>
                </c:pt>
                <c:pt idx="11">
                  <c:v>302.50369003690037</c:v>
                </c:pt>
                <c:pt idx="12">
                  <c:v>351.00738007380073</c:v>
                </c:pt>
                <c:pt idx="13">
                  <c:v>381</c:v>
                </c:pt>
              </c:numCache>
            </c:numRef>
          </c:xVal>
          <c:yVal>
            <c:numRef>
              <c:f>SH!$DU$4:$DU$17</c:f>
              <c:numCache>
                <c:formatCode>0.0000</c:formatCode>
                <c:ptCount val="14"/>
                <c:pt idx="0">
                  <c:v>0</c:v>
                </c:pt>
                <c:pt idx="1">
                  <c:v>4.2492342984685972E-3</c:v>
                </c:pt>
                <c:pt idx="2">
                  <c:v>7.5105800155262298E-3</c:v>
                </c:pt>
                <c:pt idx="3">
                  <c:v>1.0009735146743018E-2</c:v>
                </c:pt>
                <c:pt idx="4">
                  <c:v>1.1720115881741204E-2</c:v>
                </c:pt>
                <c:pt idx="5">
                  <c:v>1.2681812567546703E-2</c:v>
                </c:pt>
                <c:pt idx="6">
                  <c:v>1.3011995309096995E-2</c:v>
                </c:pt>
                <c:pt idx="7">
                  <c:v>1.2909842519685036E-2</c:v>
                </c:pt>
                <c:pt idx="8">
                  <c:v>1.2091863517060375E-2</c:v>
                </c:pt>
                <c:pt idx="9">
                  <c:v>1.1380577427821517E-2</c:v>
                </c:pt>
                <c:pt idx="10">
                  <c:v>9.839026485325697E-3</c:v>
                </c:pt>
                <c:pt idx="11">
                  <c:v>6.6770856174623739E-3</c:v>
                </c:pt>
                <c:pt idx="12">
                  <c:v>2.6356483759842537E-3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9F4-4F9D-9635-B912FBB0F04B}"/>
            </c:ext>
          </c:extLst>
        </c:ser>
        <c:ser>
          <c:idx val="31"/>
          <c:order val="26"/>
          <c:tx>
            <c:strRef>
              <c:f>SH!$DV$2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SH!$DY$4:$DY$19</c:f>
              <c:numCache>
                <c:formatCode>0.0</c:formatCode>
                <c:ptCount val="16"/>
                <c:pt idx="0">
                  <c:v>0</c:v>
                </c:pt>
                <c:pt idx="1">
                  <c:v>27.683497536945811</c:v>
                </c:pt>
                <c:pt idx="2">
                  <c:v>70.850985221674875</c:v>
                </c:pt>
                <c:pt idx="3">
                  <c:v>100.17672413793105</c:v>
                </c:pt>
                <c:pt idx="4">
                  <c:v>125.27955665024629</c:v>
                </c:pt>
                <c:pt idx="5">
                  <c:v>146.6286945812808</c:v>
                </c:pt>
                <c:pt idx="6">
                  <c:v>167.27401477832512</c:v>
                </c:pt>
                <c:pt idx="7">
                  <c:v>188.1539408866995</c:v>
                </c:pt>
                <c:pt idx="8">
                  <c:v>205.51477832512313</c:v>
                </c:pt>
                <c:pt idx="9">
                  <c:v>221.70258620689657</c:v>
                </c:pt>
                <c:pt idx="10">
                  <c:v>240.9402709359606</c:v>
                </c:pt>
                <c:pt idx="11">
                  <c:v>261.11637931034477</c:v>
                </c:pt>
                <c:pt idx="12">
                  <c:v>282.23091133004925</c:v>
                </c:pt>
                <c:pt idx="13">
                  <c:v>309.91440886699507</c:v>
                </c:pt>
                <c:pt idx="14">
                  <c:v>353.78571428571428</c:v>
                </c:pt>
                <c:pt idx="15">
                  <c:v>381</c:v>
                </c:pt>
              </c:numCache>
            </c:numRef>
          </c:xVal>
          <c:yVal>
            <c:numRef>
              <c:f>SH!$DZ$4:$DZ$19</c:f>
              <c:numCache>
                <c:formatCode>0.0000</c:formatCode>
                <c:ptCount val="16"/>
                <c:pt idx="0">
                  <c:v>0</c:v>
                </c:pt>
                <c:pt idx="1">
                  <c:v>4.0547622225187959E-3</c:v>
                </c:pt>
                <c:pt idx="2">
                  <c:v>7.3462976218881711E-3</c:v>
                </c:pt>
                <c:pt idx="3">
                  <c:v>9.9048178299746426E-3</c:v>
                </c:pt>
                <c:pt idx="4">
                  <c:v>1.1246697287839032E-2</c:v>
                </c:pt>
                <c:pt idx="5">
                  <c:v>1.3139302935970194E-2</c:v>
                </c:pt>
                <c:pt idx="6">
                  <c:v>1.2659527559055127E-2</c:v>
                </c:pt>
                <c:pt idx="7">
                  <c:v>1.3005368647100933E-2</c:v>
                </c:pt>
                <c:pt idx="8">
                  <c:v>1.1799930008748896E-2</c:v>
                </c:pt>
                <c:pt idx="9">
                  <c:v>1.1852937613567541E-2</c:v>
                </c:pt>
                <c:pt idx="10">
                  <c:v>1.1786217420496856E-2</c:v>
                </c:pt>
                <c:pt idx="11">
                  <c:v>9.5608130379051647E-3</c:v>
                </c:pt>
                <c:pt idx="12">
                  <c:v>8.511330764505479E-3</c:v>
                </c:pt>
                <c:pt idx="13">
                  <c:v>6.8739787808214216E-3</c:v>
                </c:pt>
                <c:pt idx="14">
                  <c:v>2.9598425196850349E-3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9F4-4F9D-9635-B912FBB0F04B}"/>
            </c:ext>
          </c:extLst>
        </c:ser>
        <c:ser>
          <c:idx val="32"/>
          <c:order val="27"/>
          <c:tx>
            <c:strRef>
              <c:f>SH!$EA$2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SH!$ED$4:$ED$17</c:f>
              <c:numCache>
                <c:formatCode>0.0</c:formatCode>
                <c:ptCount val="14"/>
                <c:pt idx="0">
                  <c:v>0</c:v>
                </c:pt>
                <c:pt idx="1">
                  <c:v>30.029556650246306</c:v>
                </c:pt>
                <c:pt idx="2">
                  <c:v>76.481527093596071</c:v>
                </c:pt>
                <c:pt idx="3">
                  <c:v>106.04187192118226</c:v>
                </c:pt>
                <c:pt idx="4">
                  <c:v>129.73706896551727</c:v>
                </c:pt>
                <c:pt idx="5">
                  <c:v>152.02463054187194</c:v>
                </c:pt>
                <c:pt idx="6">
                  <c:v>174.78140394088672</c:v>
                </c:pt>
                <c:pt idx="7">
                  <c:v>196.83435960591135</c:v>
                </c:pt>
                <c:pt idx="8">
                  <c:v>218.65270935960589</c:v>
                </c:pt>
                <c:pt idx="9">
                  <c:v>242.11330049261085</c:v>
                </c:pt>
                <c:pt idx="10">
                  <c:v>266.74692118226602</c:v>
                </c:pt>
                <c:pt idx="11">
                  <c:v>298.88793103448279</c:v>
                </c:pt>
                <c:pt idx="12">
                  <c:v>350.03201970443348</c:v>
                </c:pt>
                <c:pt idx="13">
                  <c:v>381</c:v>
                </c:pt>
              </c:numCache>
            </c:numRef>
          </c:xVal>
          <c:yVal>
            <c:numRef>
              <c:f>SH!$EE$4:$EE$17</c:f>
              <c:numCache>
                <c:formatCode>0.0000</c:formatCode>
                <c:ptCount val="14"/>
                <c:pt idx="0">
                  <c:v>0</c:v>
                </c:pt>
                <c:pt idx="1">
                  <c:v>4.603797572178478E-3</c:v>
                </c:pt>
                <c:pt idx="2">
                  <c:v>8.1869816272965856E-3</c:v>
                </c:pt>
                <c:pt idx="3">
                  <c:v>1.0690419947506566E-2</c:v>
                </c:pt>
                <c:pt idx="4">
                  <c:v>1.2223808690580332E-2</c:v>
                </c:pt>
                <c:pt idx="5">
                  <c:v>1.3017574803149618E-2</c:v>
                </c:pt>
                <c:pt idx="6">
                  <c:v>1.2583347294354154E-2</c:v>
                </c:pt>
                <c:pt idx="7">
                  <c:v>1.300052493438322E-2</c:v>
                </c:pt>
                <c:pt idx="8">
                  <c:v>1.2231427593289972E-2</c:v>
                </c:pt>
                <c:pt idx="9">
                  <c:v>1.0924545542918239E-2</c:v>
                </c:pt>
                <c:pt idx="10">
                  <c:v>9.1183366785034092E-3</c:v>
                </c:pt>
                <c:pt idx="11">
                  <c:v>6.6167368613807096E-3</c:v>
                </c:pt>
                <c:pt idx="12">
                  <c:v>2.7173228346456663E-3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9F4-4F9D-9635-B912FBB0F04B}"/>
            </c:ext>
          </c:extLst>
        </c:ser>
        <c:ser>
          <c:idx val="33"/>
          <c:order val="28"/>
          <c:tx>
            <c:strRef>
              <c:f>SH!$EF$2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SH!$EI$4:$EI$18</c:f>
              <c:numCache>
                <c:formatCode>0.0</c:formatCode>
                <c:ptCount val="15"/>
                <c:pt idx="0">
                  <c:v>0</c:v>
                </c:pt>
                <c:pt idx="1">
                  <c:v>29.035315985130111</c:v>
                </c:pt>
                <c:pt idx="2">
                  <c:v>73.650557620817835</c:v>
                </c:pt>
                <c:pt idx="3">
                  <c:v>102.21375464684016</c:v>
                </c:pt>
                <c:pt idx="4">
                  <c:v>126.5278810408922</c:v>
                </c:pt>
                <c:pt idx="5">
                  <c:v>148.953531598513</c:v>
                </c:pt>
                <c:pt idx="6">
                  <c:v>171.14312267657994</c:v>
                </c:pt>
                <c:pt idx="7">
                  <c:v>193.33271375464682</c:v>
                </c:pt>
                <c:pt idx="8">
                  <c:v>214.10594795539032</c:v>
                </c:pt>
                <c:pt idx="9">
                  <c:v>233.2267657992565</c:v>
                </c:pt>
                <c:pt idx="10">
                  <c:v>254.23605947955389</c:v>
                </c:pt>
                <c:pt idx="11">
                  <c:v>279.02230483271376</c:v>
                </c:pt>
                <c:pt idx="12">
                  <c:v>306.87732342007433</c:v>
                </c:pt>
                <c:pt idx="13">
                  <c:v>351.25650557620816</c:v>
                </c:pt>
                <c:pt idx="14">
                  <c:v>381</c:v>
                </c:pt>
              </c:numCache>
            </c:numRef>
          </c:xVal>
          <c:yVal>
            <c:numRef>
              <c:f>SH!$EJ$4:$EJ$18</c:f>
              <c:numCache>
                <c:formatCode>0.0000</c:formatCode>
                <c:ptCount val="15"/>
                <c:pt idx="0">
                  <c:v>0</c:v>
                </c:pt>
                <c:pt idx="1">
                  <c:v>4.3860380257345882E-3</c:v>
                </c:pt>
                <c:pt idx="2">
                  <c:v>7.5449654020520182E-3</c:v>
                </c:pt>
                <c:pt idx="3">
                  <c:v>9.7240515390121639E-3</c:v>
                </c:pt>
                <c:pt idx="4">
                  <c:v>1.1693733595800533E-2</c:v>
                </c:pt>
                <c:pt idx="5">
                  <c:v>1.1807337912548168E-2</c:v>
                </c:pt>
                <c:pt idx="6">
                  <c:v>1.2118294521695425E-2</c:v>
                </c:pt>
                <c:pt idx="7">
                  <c:v>1.2059708493885078E-2</c:v>
                </c:pt>
                <c:pt idx="8">
                  <c:v>1.1680603034376775E-2</c:v>
                </c:pt>
                <c:pt idx="9">
                  <c:v>1.0987696850393705E-2</c:v>
                </c:pt>
                <c:pt idx="10">
                  <c:v>9.2289088863892164E-3</c:v>
                </c:pt>
                <c:pt idx="11">
                  <c:v>8.5745641169853934E-3</c:v>
                </c:pt>
                <c:pt idx="12">
                  <c:v>5.7906400812801437E-3</c:v>
                </c:pt>
                <c:pt idx="13">
                  <c:v>2.3769903762029744E-3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9F4-4F9D-9635-B912FBB0F04B}"/>
            </c:ext>
          </c:extLst>
        </c:ser>
        <c:ser>
          <c:idx val="34"/>
          <c:order val="29"/>
          <c:tx>
            <c:strRef>
              <c:f>SH!$EK$2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SH!$EN$4:$EN$17</c:f>
              <c:numCache>
                <c:formatCode>0.0</c:formatCode>
                <c:ptCount val="14"/>
                <c:pt idx="0">
                  <c:v>0</c:v>
                </c:pt>
                <c:pt idx="1">
                  <c:v>26.674721189591079</c:v>
                </c:pt>
                <c:pt idx="2">
                  <c:v>69.40148698884758</c:v>
                </c:pt>
                <c:pt idx="3">
                  <c:v>97.020446096654268</c:v>
                </c:pt>
                <c:pt idx="4">
                  <c:v>120.6263940520446</c:v>
                </c:pt>
                <c:pt idx="5">
                  <c:v>143.05204460966542</c:v>
                </c:pt>
                <c:pt idx="6">
                  <c:v>165.71375464684013</c:v>
                </c:pt>
                <c:pt idx="7">
                  <c:v>188.13940520446096</c:v>
                </c:pt>
                <c:pt idx="8">
                  <c:v>209.14869888475837</c:v>
                </c:pt>
                <c:pt idx="9">
                  <c:v>230.63011152416357</c:v>
                </c:pt>
                <c:pt idx="10">
                  <c:v>256.1245353159851</c:v>
                </c:pt>
                <c:pt idx="11">
                  <c:v>287.75650557620816</c:v>
                </c:pt>
                <c:pt idx="12">
                  <c:v>342.75836431226764</c:v>
                </c:pt>
                <c:pt idx="13">
                  <c:v>381</c:v>
                </c:pt>
              </c:numCache>
            </c:numRef>
          </c:xVal>
          <c:yVal>
            <c:numRef>
              <c:f>SH!$EO$4:$EO$17</c:f>
              <c:numCache>
                <c:formatCode>0.0000</c:formatCode>
                <c:ptCount val="14"/>
                <c:pt idx="0">
                  <c:v>0</c:v>
                </c:pt>
                <c:pt idx="1">
                  <c:v>4.9297609922653472E-3</c:v>
                </c:pt>
                <c:pt idx="2">
                  <c:v>7.8307781380268643E-3</c:v>
                </c:pt>
                <c:pt idx="3">
                  <c:v>9.8859553270126948E-3</c:v>
                </c:pt>
                <c:pt idx="4">
                  <c:v>1.1246750038598126E-2</c:v>
                </c:pt>
                <c:pt idx="5">
                  <c:v>1.2569058697208294E-2</c:v>
                </c:pt>
                <c:pt idx="6">
                  <c:v>1.3205602665051483E-2</c:v>
                </c:pt>
                <c:pt idx="7">
                  <c:v>1.3137209302325571E-2</c:v>
                </c:pt>
                <c:pt idx="8">
                  <c:v>1.2547500855871275E-2</c:v>
                </c:pt>
                <c:pt idx="9">
                  <c:v>1.193672790901139E-2</c:v>
                </c:pt>
                <c:pt idx="10">
                  <c:v>1.0617447819022635E-2</c:v>
                </c:pt>
                <c:pt idx="11">
                  <c:v>8.5022734834201853E-3</c:v>
                </c:pt>
                <c:pt idx="12">
                  <c:v>3.0359580052493475E-3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9F4-4F9D-9635-B912FBB0F04B}"/>
            </c:ext>
          </c:extLst>
        </c:ser>
        <c:ser>
          <c:idx val="35"/>
          <c:order val="30"/>
          <c:tx>
            <c:strRef>
              <c:f>SH!$EP$2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SH!$ES$4:$ES$16</c:f>
              <c:numCache>
                <c:formatCode>0.0</c:formatCode>
                <c:ptCount val="13"/>
                <c:pt idx="0">
                  <c:v>0</c:v>
                </c:pt>
                <c:pt idx="1">
                  <c:v>27.45093167701863</c:v>
                </c:pt>
                <c:pt idx="2">
                  <c:v>71.940372670807449</c:v>
                </c:pt>
                <c:pt idx="3">
                  <c:v>103.17763975155279</c:v>
                </c:pt>
                <c:pt idx="4">
                  <c:v>132.04844720496894</c:v>
                </c:pt>
                <c:pt idx="5">
                  <c:v>157.60621118012421</c:v>
                </c:pt>
                <c:pt idx="6">
                  <c:v>179.85093167701865</c:v>
                </c:pt>
                <c:pt idx="7">
                  <c:v>202.33229813664596</c:v>
                </c:pt>
                <c:pt idx="8">
                  <c:v>227.89006211180123</c:v>
                </c:pt>
                <c:pt idx="9">
                  <c:v>258.18074534161491</c:v>
                </c:pt>
                <c:pt idx="10">
                  <c:v>293.20434782608697</c:v>
                </c:pt>
                <c:pt idx="11">
                  <c:v>346.68633540372673</c:v>
                </c:pt>
                <c:pt idx="12">
                  <c:v>381</c:v>
                </c:pt>
              </c:numCache>
            </c:numRef>
          </c:xVal>
          <c:yVal>
            <c:numRef>
              <c:f>SH!$ET$4:$ET$16</c:f>
              <c:numCache>
                <c:formatCode>0.0000</c:formatCode>
                <c:ptCount val="13"/>
                <c:pt idx="0">
                  <c:v>0</c:v>
                </c:pt>
                <c:pt idx="1">
                  <c:v>5.181973481763056E-3</c:v>
                </c:pt>
                <c:pt idx="2">
                  <c:v>7.8704068241469798E-3</c:v>
                </c:pt>
                <c:pt idx="3">
                  <c:v>1.0490354330708666E-2</c:v>
                </c:pt>
                <c:pt idx="4">
                  <c:v>1.1443527220387767E-2</c:v>
                </c:pt>
                <c:pt idx="5">
                  <c:v>1.2814960629921266E-2</c:v>
                </c:pt>
                <c:pt idx="6">
                  <c:v>1.2382245188101475E-2</c:v>
                </c:pt>
                <c:pt idx="7">
                  <c:v>1.1413944267604859E-2</c:v>
                </c:pt>
                <c:pt idx="8">
                  <c:v>1.0127877457940707E-2</c:v>
                </c:pt>
                <c:pt idx="9">
                  <c:v>8.2874603361147055E-3</c:v>
                </c:pt>
                <c:pt idx="10">
                  <c:v>6.5498687664042026E-3</c:v>
                </c:pt>
                <c:pt idx="11">
                  <c:v>2.5339759254231105E-3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9F4-4F9D-9635-B912FBB0F04B}"/>
            </c:ext>
          </c:extLst>
        </c:ser>
        <c:ser>
          <c:idx val="15"/>
          <c:order val="31"/>
          <c:tx>
            <c:strRef>
              <c:f>SH!$EZ$2</c:f>
              <c:strCache>
                <c:ptCount val="1"/>
                <c:pt idx="0">
                  <c:v>1986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SH!$FC$4:$FC$18</c:f>
              <c:numCache>
                <c:formatCode>0.0</c:formatCode>
                <c:ptCount val="15"/>
                <c:pt idx="0">
                  <c:v>0</c:v>
                </c:pt>
                <c:pt idx="1">
                  <c:v>29.507434944237918</c:v>
                </c:pt>
                <c:pt idx="2">
                  <c:v>73.768587360594793</c:v>
                </c:pt>
                <c:pt idx="3">
                  <c:v>102.0957249070632</c:v>
                </c:pt>
                <c:pt idx="4">
                  <c:v>126.2918215613383</c:v>
                </c:pt>
                <c:pt idx="5">
                  <c:v>148.71747211895911</c:v>
                </c:pt>
                <c:pt idx="6">
                  <c:v>171.14312267657994</c:v>
                </c:pt>
                <c:pt idx="7">
                  <c:v>192.38847583643121</c:v>
                </c:pt>
                <c:pt idx="8">
                  <c:v>214.81412639405204</c:v>
                </c:pt>
                <c:pt idx="9">
                  <c:v>238.42007434944239</c:v>
                </c:pt>
                <c:pt idx="10">
                  <c:v>263.20631970260223</c:v>
                </c:pt>
                <c:pt idx="11">
                  <c:v>292.12360594795541</c:v>
                </c:pt>
                <c:pt idx="12">
                  <c:v>331.07342007434943</c:v>
                </c:pt>
                <c:pt idx="13">
                  <c:v>367.54460966542752</c:v>
                </c:pt>
                <c:pt idx="14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SH!$FD$4:$FD$18</c:f>
              <c:numCache>
                <c:formatCode>0.0000</c:formatCode>
                <c:ptCount val="15"/>
                <c:pt idx="0">
                  <c:v>0</c:v>
                </c:pt>
                <c:pt idx="1">
                  <c:v>4.2362204724409446E-3</c:v>
                </c:pt>
                <c:pt idx="2">
                  <c:v>8.4724409448818892E-3</c:v>
                </c:pt>
                <c:pt idx="3">
                  <c:v>1.0130092434097912E-2</c:v>
                </c:pt>
                <c:pt idx="4">
                  <c:v>1.2944006999125108E-2</c:v>
                </c:pt>
                <c:pt idx="5">
                  <c:v>1.2708661417322844E-2</c:v>
                </c:pt>
                <c:pt idx="6">
                  <c:v>1.1767279090113733E-2</c:v>
                </c:pt>
                <c:pt idx="7">
                  <c:v>1.2944006999125103E-2</c:v>
                </c:pt>
                <c:pt idx="8">
                  <c:v>1.1967322834645671E-2</c:v>
                </c:pt>
                <c:pt idx="9">
                  <c:v>1.0272834645669285E-2</c:v>
                </c:pt>
                <c:pt idx="10">
                  <c:v>1.0109162491052252E-2</c:v>
                </c:pt>
                <c:pt idx="11">
                  <c:v>6.8250218722659623E-3</c:v>
                </c:pt>
                <c:pt idx="12">
                  <c:v>3.9646678780537077E-3</c:v>
                </c:pt>
                <c:pt idx="13">
                  <c:v>1.3934935764608411E-3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756D-480E-86A2-A4C09E90D81D}"/>
            </c:ext>
          </c:extLst>
        </c:ser>
        <c:ser>
          <c:idx val="36"/>
          <c:order val="32"/>
          <c:tx>
            <c:strRef>
              <c:f>SH!$EU$2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SH!$EX$4:$EX$17</c:f>
              <c:numCache>
                <c:formatCode>0.0</c:formatCode>
                <c:ptCount val="14"/>
                <c:pt idx="0">
                  <c:v>0</c:v>
                </c:pt>
                <c:pt idx="1">
                  <c:v>25.462871287128714</c:v>
                </c:pt>
                <c:pt idx="2">
                  <c:v>67.900990099009903</c:v>
                </c:pt>
                <c:pt idx="3">
                  <c:v>98.314975247524757</c:v>
                </c:pt>
                <c:pt idx="4">
                  <c:v>122.83477722772277</c:v>
                </c:pt>
                <c:pt idx="5">
                  <c:v>144.99690594059405</c:v>
                </c:pt>
                <c:pt idx="6">
                  <c:v>166.92326732673268</c:v>
                </c:pt>
                <c:pt idx="7">
                  <c:v>190.26423267326734</c:v>
                </c:pt>
                <c:pt idx="8">
                  <c:v>214.3125</c:v>
                </c:pt>
                <c:pt idx="9">
                  <c:v>236.94616336633663</c:v>
                </c:pt>
                <c:pt idx="10">
                  <c:v>262.64480198019805</c:v>
                </c:pt>
                <c:pt idx="11">
                  <c:v>293.53032178217819</c:v>
                </c:pt>
                <c:pt idx="12">
                  <c:v>345.39913366336634</c:v>
                </c:pt>
                <c:pt idx="13">
                  <c:v>381</c:v>
                </c:pt>
              </c:numCache>
            </c:numRef>
          </c:xVal>
          <c:yVal>
            <c:numRef>
              <c:f>SH!$EY$4:$EY$17</c:f>
              <c:numCache>
                <c:formatCode>0.0000</c:formatCode>
                <c:ptCount val="14"/>
                <c:pt idx="0">
                  <c:v>0</c:v>
                </c:pt>
                <c:pt idx="1">
                  <c:v>4.5281617575580833E-3</c:v>
                </c:pt>
                <c:pt idx="2">
                  <c:v>8.0617381160688235E-3</c:v>
                </c:pt>
                <c:pt idx="3">
                  <c:v>1.0317189298706087E-2</c:v>
                </c:pt>
                <c:pt idx="4">
                  <c:v>1.2173920813089847E-2</c:v>
                </c:pt>
                <c:pt idx="5">
                  <c:v>1.2611604400513782E-2</c:v>
                </c:pt>
                <c:pt idx="6">
                  <c:v>1.3383681387652606E-2</c:v>
                </c:pt>
                <c:pt idx="7">
                  <c:v>1.3288604962115588E-2</c:v>
                </c:pt>
                <c:pt idx="8">
                  <c:v>1.2897530665809651E-2</c:v>
                </c:pt>
                <c:pt idx="9">
                  <c:v>1.1474529513598005E-2</c:v>
                </c:pt>
                <c:pt idx="10">
                  <c:v>1.005296757260183E-2</c:v>
                </c:pt>
                <c:pt idx="11">
                  <c:v>7.4809692266727566E-3</c:v>
                </c:pt>
                <c:pt idx="12">
                  <c:v>2.8243694703724968E-3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59F4-4F9D-9635-B912FBB0F04B}"/>
            </c:ext>
          </c:extLst>
        </c:ser>
        <c:ser>
          <c:idx val="0"/>
          <c:order val="33"/>
          <c:tx>
            <c:v>1985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SH!$FH$4:$FH$20</c:f>
              <c:numCache>
                <c:formatCode>0.0</c:formatCode>
                <c:ptCount val="17"/>
                <c:pt idx="0">
                  <c:v>0</c:v>
                </c:pt>
                <c:pt idx="1">
                  <c:v>27.146840148698885</c:v>
                </c:pt>
                <c:pt idx="2">
                  <c:v>77.899628252788105</c:v>
                </c:pt>
                <c:pt idx="3">
                  <c:v>110.94795539033458</c:v>
                </c:pt>
                <c:pt idx="4">
                  <c:v>128.65241635687732</c:v>
                </c:pt>
                <c:pt idx="5">
                  <c:v>145.17657992565057</c:v>
                </c:pt>
                <c:pt idx="6">
                  <c:v>161.70074349442379</c:v>
                </c:pt>
                <c:pt idx="7">
                  <c:v>179.40520446096656</c:v>
                </c:pt>
                <c:pt idx="8">
                  <c:v>198.28996282527882</c:v>
                </c:pt>
                <c:pt idx="9">
                  <c:v>215.99442379182159</c:v>
                </c:pt>
                <c:pt idx="10">
                  <c:v>231.92843866171006</c:v>
                </c:pt>
                <c:pt idx="11">
                  <c:v>251.40334572490707</c:v>
                </c:pt>
                <c:pt idx="12">
                  <c:v>275.59944237918216</c:v>
                </c:pt>
                <c:pt idx="13">
                  <c:v>304.51672862453529</c:v>
                </c:pt>
                <c:pt idx="14">
                  <c:v>351.02044609665427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SH!$FI$4:$FI$20</c:f>
              <c:numCache>
                <c:formatCode>0.0000</c:formatCode>
                <c:ptCount val="17"/>
                <c:pt idx="0">
                  <c:v>0</c:v>
                </c:pt>
                <c:pt idx="1">
                  <c:v>4.7887709688462857E-3</c:v>
                </c:pt>
                <c:pt idx="2">
                  <c:v>9.3196850393700778E-3</c:v>
                </c:pt>
                <c:pt idx="3">
                  <c:v>1.2179133858267716E-2</c:v>
                </c:pt>
                <c:pt idx="4">
                  <c:v>1.2708661417322827E-2</c:v>
                </c:pt>
                <c:pt idx="5">
                  <c:v>1.4524184476940396E-2</c:v>
                </c:pt>
                <c:pt idx="6">
                  <c:v>1.4524184476940384E-2</c:v>
                </c:pt>
                <c:pt idx="7">
                  <c:v>1.3238188976377957E-2</c:v>
                </c:pt>
                <c:pt idx="8">
                  <c:v>1.4297244094488173E-2</c:v>
                </c:pt>
                <c:pt idx="9">
                  <c:v>1.4524184476940382E-2</c:v>
                </c:pt>
                <c:pt idx="10">
                  <c:v>1.4337976983646281E-2</c:v>
                </c:pt>
                <c:pt idx="11">
                  <c:v>1.1014173228346455E-2</c:v>
                </c:pt>
                <c:pt idx="12">
                  <c:v>1.3717285339332586E-2</c:v>
                </c:pt>
                <c:pt idx="13">
                  <c:v>4.8413948256467894E-3</c:v>
                </c:pt>
                <c:pt idx="14">
                  <c:v>3.0020460040920101E-3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84D2-43CD-A4E6-B657D13D9EE6}"/>
            </c:ext>
          </c:extLst>
        </c:ser>
        <c:ser>
          <c:idx val="2"/>
          <c:order val="34"/>
          <c:tx>
            <c:v>1984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SH!$FM$4:$FM$19</c:f>
              <c:numCache>
                <c:formatCode>0.0</c:formatCode>
                <c:ptCount val="16"/>
                <c:pt idx="0">
                  <c:v>0</c:v>
                </c:pt>
                <c:pt idx="1">
                  <c:v>23.015799256505577</c:v>
                </c:pt>
                <c:pt idx="2">
                  <c:v>61.965613382899633</c:v>
                </c:pt>
                <c:pt idx="3">
                  <c:v>92.063197026022308</c:v>
                </c:pt>
                <c:pt idx="4">
                  <c:v>117.43959107806691</c:v>
                </c:pt>
                <c:pt idx="5">
                  <c:v>138.68494423791822</c:v>
                </c:pt>
                <c:pt idx="6">
                  <c:v>159.34014869888478</c:v>
                </c:pt>
                <c:pt idx="7">
                  <c:v>180.58550185873605</c:v>
                </c:pt>
                <c:pt idx="8">
                  <c:v>200.65055762081784</c:v>
                </c:pt>
                <c:pt idx="9">
                  <c:v>218.3550185873606</c:v>
                </c:pt>
                <c:pt idx="10">
                  <c:v>236.05947955390337</c:v>
                </c:pt>
                <c:pt idx="11">
                  <c:v>254.94423791821561</c:v>
                </c:pt>
                <c:pt idx="12">
                  <c:v>276.18959107806688</c:v>
                </c:pt>
                <c:pt idx="13">
                  <c:v>302.1561338289963</c:v>
                </c:pt>
                <c:pt idx="14">
                  <c:v>334.02416356877325</c:v>
                </c:pt>
                <c:pt idx="15">
                  <c:v>366.36431226765797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SH!$FN$4:$FN$19</c:f>
              <c:numCache>
                <c:formatCode>0.0000</c:formatCode>
                <c:ptCount val="16"/>
                <c:pt idx="0">
                  <c:v>0</c:v>
                </c:pt>
                <c:pt idx="1">
                  <c:v>3.4758732081566729E-3</c:v>
                </c:pt>
                <c:pt idx="2">
                  <c:v>7.8448527267424902E-3</c:v>
                </c:pt>
                <c:pt idx="3">
                  <c:v>1.0237532808398947E-2</c:v>
                </c:pt>
                <c:pt idx="4">
                  <c:v>1.3377538334024041E-2</c:v>
                </c:pt>
                <c:pt idx="5">
                  <c:v>1.3954608615099584E-2</c:v>
                </c:pt>
                <c:pt idx="6">
                  <c:v>1.4120734908136482E-2</c:v>
                </c:pt>
                <c:pt idx="7">
                  <c:v>1.4120734908136491E-2</c:v>
                </c:pt>
                <c:pt idx="8">
                  <c:v>1.5885826771653538E-2</c:v>
                </c:pt>
                <c:pt idx="9">
                  <c:v>1.5734533183352058E-2</c:v>
                </c:pt>
                <c:pt idx="10">
                  <c:v>1.2708661417322849E-2</c:v>
                </c:pt>
                <c:pt idx="11">
                  <c:v>1.1649606299212606E-2</c:v>
                </c:pt>
                <c:pt idx="12">
                  <c:v>9.3196850393700709E-3</c:v>
                </c:pt>
                <c:pt idx="13">
                  <c:v>7.7664041994750556E-3</c:v>
                </c:pt>
                <c:pt idx="14">
                  <c:v>4.5186351706036814E-3</c:v>
                </c:pt>
                <c:pt idx="15">
                  <c:v>1.7081534163068267E-3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84D2-43CD-A4E6-B657D13D9EE6}"/>
            </c:ext>
          </c:extLst>
        </c:ser>
        <c:ser>
          <c:idx val="3"/>
          <c:order val="35"/>
          <c:tx>
            <c:v>1983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SH!$FR$4:$FR$20</c:f>
              <c:numCache>
                <c:formatCode>0.0</c:formatCode>
                <c:ptCount val="17"/>
                <c:pt idx="0" formatCode="General">
                  <c:v>0</c:v>
                </c:pt>
                <c:pt idx="1">
                  <c:v>21.245353159851302</c:v>
                </c:pt>
                <c:pt idx="2">
                  <c:v>55.473977695167292</c:v>
                </c:pt>
                <c:pt idx="3">
                  <c:v>80.260223048327134</c:v>
                </c:pt>
                <c:pt idx="4">
                  <c:v>101.50557620817844</c:v>
                </c:pt>
                <c:pt idx="5">
                  <c:v>118.02973977695166</c:v>
                </c:pt>
                <c:pt idx="6">
                  <c:v>134.5539033457249</c:v>
                </c:pt>
                <c:pt idx="7">
                  <c:v>153.4386617100372</c:v>
                </c:pt>
                <c:pt idx="8">
                  <c:v>169.96282527881041</c:v>
                </c:pt>
                <c:pt idx="9">
                  <c:v>187.07713754646841</c:v>
                </c:pt>
                <c:pt idx="10">
                  <c:v>206.55204460966542</c:v>
                </c:pt>
                <c:pt idx="11">
                  <c:v>226.02695167286245</c:v>
                </c:pt>
                <c:pt idx="12">
                  <c:v>247.86245353159853</c:v>
                </c:pt>
                <c:pt idx="13">
                  <c:v>272.64869888475835</c:v>
                </c:pt>
                <c:pt idx="14">
                  <c:v>303.3364312267658</c:v>
                </c:pt>
                <c:pt idx="15">
                  <c:v>335.20446096654274</c:v>
                </c:pt>
                <c:pt idx="16">
                  <c:v>365.18401486988847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SH!$FS$4:$FS$20</c:f>
              <c:numCache>
                <c:formatCode>0.0000</c:formatCode>
                <c:ptCount val="17"/>
                <c:pt idx="0">
                  <c:v>0</c:v>
                </c:pt>
                <c:pt idx="1">
                  <c:v>3.5301837270341205E-3</c:v>
                </c:pt>
                <c:pt idx="2">
                  <c:v>7.220830350751611E-3</c:v>
                </c:pt>
                <c:pt idx="3">
                  <c:v>1.0061023622047241E-2</c:v>
                </c:pt>
                <c:pt idx="4">
                  <c:v>1.1914370078740175E-2</c:v>
                </c:pt>
                <c:pt idx="5">
                  <c:v>1.4120734908136463E-2</c:v>
                </c:pt>
                <c:pt idx="6">
                  <c:v>1.3238188976377947E-2</c:v>
                </c:pt>
                <c:pt idx="7">
                  <c:v>1.5885826771653552E-2</c:v>
                </c:pt>
                <c:pt idx="8">
                  <c:v>1.5885826771653531E-2</c:v>
                </c:pt>
                <c:pt idx="9">
                  <c:v>1.3082445576655869E-2</c:v>
                </c:pt>
                <c:pt idx="10">
                  <c:v>1.5223917322834655E-2</c:v>
                </c:pt>
                <c:pt idx="11">
                  <c:v>1.370541917554423E-2</c:v>
                </c:pt>
                <c:pt idx="12">
                  <c:v>1.270866141732282E-2</c:v>
                </c:pt>
                <c:pt idx="13">
                  <c:v>9.6277738010021492E-3</c:v>
                </c:pt>
                <c:pt idx="14">
                  <c:v>7.7664041994750677E-3</c:v>
                </c:pt>
                <c:pt idx="15">
                  <c:v>4.4127296587926504E-3</c:v>
                </c:pt>
                <c:pt idx="16">
                  <c:v>1.5806792807615546E-3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3-84D2-43CD-A4E6-B657D13D9EE6}"/>
            </c:ext>
          </c:extLst>
        </c:ser>
        <c:ser>
          <c:idx val="4"/>
          <c:order val="36"/>
          <c:tx>
            <c:v>1982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SH!$FW$4:$FW$25</c:f>
              <c:numCache>
                <c:formatCode>0.0</c:formatCode>
                <c:ptCount val="22"/>
                <c:pt idx="0" formatCode="General">
                  <c:v>0</c:v>
                </c:pt>
                <c:pt idx="1">
                  <c:v>15.343866171003718</c:v>
                </c:pt>
                <c:pt idx="2">
                  <c:v>44.85130111524164</c:v>
                </c:pt>
                <c:pt idx="3">
                  <c:v>66.096654275092931</c:v>
                </c:pt>
                <c:pt idx="4">
                  <c:v>87.342007434944236</c:v>
                </c:pt>
                <c:pt idx="5">
                  <c:v>110.94795539033458</c:v>
                </c:pt>
                <c:pt idx="6">
                  <c:v>125.11152416356879</c:v>
                </c:pt>
                <c:pt idx="7">
                  <c:v>139.27509293680299</c:v>
                </c:pt>
                <c:pt idx="8">
                  <c:v>155.79925650557621</c:v>
                </c:pt>
                <c:pt idx="9">
                  <c:v>169.96282527881041</c:v>
                </c:pt>
                <c:pt idx="10">
                  <c:v>184.12639405204459</c:v>
                </c:pt>
                <c:pt idx="11">
                  <c:v>198.28996282527879</c:v>
                </c:pt>
                <c:pt idx="12">
                  <c:v>212.453531598513</c:v>
                </c:pt>
                <c:pt idx="13">
                  <c:v>226.6171003717472</c:v>
                </c:pt>
                <c:pt idx="14">
                  <c:v>240.7806691449814</c:v>
                </c:pt>
                <c:pt idx="15">
                  <c:v>254.94423791821561</c:v>
                </c:pt>
                <c:pt idx="16">
                  <c:v>271.46840148698885</c:v>
                </c:pt>
                <c:pt idx="17">
                  <c:v>289.17286245353159</c:v>
                </c:pt>
                <c:pt idx="18">
                  <c:v>306.87732342007439</c:v>
                </c:pt>
                <c:pt idx="19">
                  <c:v>324.58178438661713</c:v>
                </c:pt>
                <c:pt idx="20">
                  <c:v>344.64684014869886</c:v>
                </c:pt>
                <c:pt idx="21">
                  <c:v>368.72490706319701</c:v>
                </c:pt>
              </c:numCache>
            </c:numRef>
          </c:xVal>
          <c:yVal>
            <c:numRef>
              <c:f>SH!$FX$4:$FX$25</c:f>
              <c:numCache>
                <c:formatCode>0.0000</c:formatCode>
                <c:ptCount val="22"/>
                <c:pt idx="0">
                  <c:v>0</c:v>
                </c:pt>
                <c:pt idx="1">
                  <c:v>4.8879466989703206E-3</c:v>
                </c:pt>
                <c:pt idx="2">
                  <c:v>4.4127296587926522E-3</c:v>
                </c:pt>
                <c:pt idx="3">
                  <c:v>1.5885826771653545E-2</c:v>
                </c:pt>
                <c:pt idx="4">
                  <c:v>9.7080052493438308E-3</c:v>
                </c:pt>
                <c:pt idx="5">
                  <c:v>7.9429133858267692E-3</c:v>
                </c:pt>
                <c:pt idx="6">
                  <c:v>1.5885826771653538E-2</c:v>
                </c:pt>
                <c:pt idx="7">
                  <c:v>1.0590551181102362E-2</c:v>
                </c:pt>
                <c:pt idx="8">
                  <c:v>1.7650918635170602E-2</c:v>
                </c:pt>
                <c:pt idx="9">
                  <c:v>1.7650918635170602E-2</c:v>
                </c:pt>
                <c:pt idx="10">
                  <c:v>1.5532808398950174E-2</c:v>
                </c:pt>
                <c:pt idx="11">
                  <c:v>1.6238845144356952E-2</c:v>
                </c:pt>
                <c:pt idx="12">
                  <c:v>1.4120734908136461E-2</c:v>
                </c:pt>
                <c:pt idx="13">
                  <c:v>1.4120734908136492E-2</c:v>
                </c:pt>
                <c:pt idx="14">
                  <c:v>1.0590551181102354E-2</c:v>
                </c:pt>
                <c:pt idx="15">
                  <c:v>1.6238845144356917E-2</c:v>
                </c:pt>
                <c:pt idx="16">
                  <c:v>9.0019685039370197E-3</c:v>
                </c:pt>
                <c:pt idx="17">
                  <c:v>1.2103487064116987E-2</c:v>
                </c:pt>
                <c:pt idx="18">
                  <c:v>6.6190944881889683E-3</c:v>
                </c:pt>
                <c:pt idx="19">
                  <c:v>7.5646794150731099E-3</c:v>
                </c:pt>
                <c:pt idx="20">
                  <c:v>5.2952755905511968E-3</c:v>
                </c:pt>
                <c:pt idx="21">
                  <c:v>2.443973349485159E-3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D2-43CD-A4E6-B657D13D9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578272"/>
        <c:axId val="679578664"/>
        <c:extLst xmlns:c16r2="http://schemas.microsoft.com/office/drawing/2015/06/chart"/>
      </c:scatterChart>
      <c:valAx>
        <c:axId val="67957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78664"/>
        <c:crosses val="autoZero"/>
        <c:crossBetween val="midCat"/>
      </c:valAx>
      <c:valAx>
        <c:axId val="67957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Diff.</a:t>
                </a:r>
                <a:r>
                  <a:rPr lang="en-MY" baseline="0"/>
                  <a:t> Worth ($/mm)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78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Integral Reactivity Curve (SH)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SH!$B$4:$B$17</c:f>
              <c:numCache>
                <c:formatCode>General</c:formatCode>
                <c:ptCount val="14"/>
                <c:pt idx="0">
                  <c:v>0</c:v>
                </c:pt>
                <c:pt idx="1">
                  <c:v>57</c:v>
                </c:pt>
                <c:pt idx="2">
                  <c:v>87</c:v>
                </c:pt>
                <c:pt idx="3">
                  <c:v>112</c:v>
                </c:pt>
                <c:pt idx="4">
                  <c:v>132</c:v>
                </c:pt>
                <c:pt idx="5">
                  <c:v>152</c:v>
                </c:pt>
                <c:pt idx="6">
                  <c:v>172</c:v>
                </c:pt>
                <c:pt idx="7">
                  <c:v>192</c:v>
                </c:pt>
                <c:pt idx="8">
                  <c:v>212</c:v>
                </c:pt>
                <c:pt idx="9">
                  <c:v>234</c:v>
                </c:pt>
                <c:pt idx="10">
                  <c:v>258</c:v>
                </c:pt>
                <c:pt idx="11">
                  <c:v>286</c:v>
                </c:pt>
                <c:pt idx="12">
                  <c:v>321</c:v>
                </c:pt>
                <c:pt idx="13">
                  <c:v>380</c:v>
                </c:pt>
              </c:numCache>
            </c:numRef>
          </c:xVal>
          <c:yVal>
            <c:numRef>
              <c:f>SH!$C$4:$C$17</c:f>
              <c:numCache>
                <c:formatCode>General</c:formatCode>
                <c:ptCount val="14"/>
                <c:pt idx="0">
                  <c:v>0</c:v>
                </c:pt>
                <c:pt idx="1">
                  <c:v>0.21984079232418888</c:v>
                </c:pt>
                <c:pt idx="2">
                  <c:v>0.43043685373606239</c:v>
                </c:pt>
                <c:pt idx="3">
                  <c:v>0.64521067707438617</c:v>
                </c:pt>
                <c:pt idx="4">
                  <c:v>0.85322104821265088</c:v>
                </c:pt>
                <c:pt idx="5">
                  <c:v>1.0707802519822893</c:v>
                </c:pt>
                <c:pt idx="6">
                  <c:v>1.2991728246460137</c:v>
                </c:pt>
                <c:pt idx="7">
                  <c:v>1.530604890736468</c:v>
                </c:pt>
                <c:pt idx="8">
                  <c:v>1.7575113903093005</c:v>
                </c:pt>
                <c:pt idx="9">
                  <c:v>1.9852390170855769</c:v>
                </c:pt>
                <c:pt idx="10">
                  <c:v>2.2192862360592431</c:v>
                </c:pt>
                <c:pt idx="11">
                  <c:v>2.4448392509526853</c:v>
                </c:pt>
                <c:pt idx="12">
                  <c:v>2.6583761297859514</c:v>
                </c:pt>
                <c:pt idx="13">
                  <c:v>2.8200129674370427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1EC-497A-A325-1EB6EEAD52E6}"/>
            </c:ext>
          </c:extLst>
        </c:ser>
        <c:ser>
          <c:idx val="16"/>
          <c:order val="1"/>
          <c:tx>
            <c:strRef>
              <c:f>SH!$F$2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SH!$F$4:$F$19</c:f>
              <c:numCache>
                <c:formatCode>0</c:formatCode>
                <c:ptCount val="16"/>
                <c:pt idx="0">
                  <c:v>0</c:v>
                </c:pt>
                <c:pt idx="1">
                  <c:v>57</c:v>
                </c:pt>
                <c:pt idx="2">
                  <c:v>87</c:v>
                </c:pt>
                <c:pt idx="3">
                  <c:v>107</c:v>
                </c:pt>
                <c:pt idx="4">
                  <c:v>127</c:v>
                </c:pt>
                <c:pt idx="5">
                  <c:v>147</c:v>
                </c:pt>
                <c:pt idx="6">
                  <c:v>167</c:v>
                </c:pt>
                <c:pt idx="7">
                  <c:v>187</c:v>
                </c:pt>
                <c:pt idx="8">
                  <c:v>202</c:v>
                </c:pt>
                <c:pt idx="9">
                  <c:v>222</c:v>
                </c:pt>
                <c:pt idx="10">
                  <c:v>242</c:v>
                </c:pt>
                <c:pt idx="11">
                  <c:v>262</c:v>
                </c:pt>
                <c:pt idx="12">
                  <c:v>292</c:v>
                </c:pt>
                <c:pt idx="13">
                  <c:v>315</c:v>
                </c:pt>
                <c:pt idx="14">
                  <c:v>380</c:v>
                </c:pt>
                <c:pt idx="15">
                  <c:v>380</c:v>
                </c:pt>
              </c:numCache>
            </c:numRef>
          </c:xVal>
          <c:yVal>
            <c:numRef>
              <c:f>SH!$G$4:$G$19</c:f>
              <c:numCache>
                <c:formatCode>General</c:formatCode>
                <c:ptCount val="16"/>
                <c:pt idx="0">
                  <c:v>0</c:v>
                </c:pt>
                <c:pt idx="1">
                  <c:v>0.22639999999999999</c:v>
                </c:pt>
                <c:pt idx="2">
                  <c:v>0.44089999999999996</c:v>
                </c:pt>
                <c:pt idx="3">
                  <c:v>0.62559999999999993</c:v>
                </c:pt>
                <c:pt idx="4">
                  <c:v>0.82439999999999991</c:v>
                </c:pt>
                <c:pt idx="5">
                  <c:v>1.0466</c:v>
                </c:pt>
                <c:pt idx="6">
                  <c:v>1.2856000000000001</c:v>
                </c:pt>
                <c:pt idx="7">
                  <c:v>1.5231000000000001</c:v>
                </c:pt>
                <c:pt idx="8">
                  <c:v>1.6951000000000001</c:v>
                </c:pt>
                <c:pt idx="9">
                  <c:v>1.9332</c:v>
                </c:pt>
                <c:pt idx="10">
                  <c:v>2.1543000000000001</c:v>
                </c:pt>
                <c:pt idx="11">
                  <c:v>2.3530000000000002</c:v>
                </c:pt>
                <c:pt idx="12">
                  <c:v>2.6042000000000001</c:v>
                </c:pt>
                <c:pt idx="13">
                  <c:v>2.7816000000000001</c:v>
                </c:pt>
                <c:pt idx="14">
                  <c:v>2.9940000000000002</c:v>
                </c:pt>
                <c:pt idx="15">
                  <c:v>2.9940000000000002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8AC-44F9-AA8D-5BB537CBA4C8}"/>
            </c:ext>
          </c:extLst>
        </c:ser>
        <c:ser>
          <c:idx val="17"/>
          <c:order val="2"/>
          <c:tx>
            <c:strRef>
              <c:f>SH!$J$2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SH!$J$4:$J$19</c:f>
              <c:numCache>
                <c:formatCode>0</c:formatCode>
                <c:ptCount val="16"/>
                <c:pt idx="0">
                  <c:v>0</c:v>
                </c:pt>
                <c:pt idx="1">
                  <c:v>56</c:v>
                </c:pt>
                <c:pt idx="2">
                  <c:v>86</c:v>
                </c:pt>
                <c:pt idx="3">
                  <c:v>109</c:v>
                </c:pt>
                <c:pt idx="4">
                  <c:v>129</c:v>
                </c:pt>
                <c:pt idx="5">
                  <c:v>149</c:v>
                </c:pt>
                <c:pt idx="6">
                  <c:v>169</c:v>
                </c:pt>
                <c:pt idx="7">
                  <c:v>187</c:v>
                </c:pt>
                <c:pt idx="8">
                  <c:v>205</c:v>
                </c:pt>
                <c:pt idx="9">
                  <c:v>225</c:v>
                </c:pt>
                <c:pt idx="10">
                  <c:v>244</c:v>
                </c:pt>
                <c:pt idx="11">
                  <c:v>269</c:v>
                </c:pt>
                <c:pt idx="12">
                  <c:v>299</c:v>
                </c:pt>
                <c:pt idx="13">
                  <c:v>323</c:v>
                </c:pt>
                <c:pt idx="14">
                  <c:v>378</c:v>
                </c:pt>
                <c:pt idx="15">
                  <c:v>378</c:v>
                </c:pt>
              </c:numCache>
            </c:numRef>
          </c:xVal>
          <c:yVal>
            <c:numRef>
              <c:f>SH!$K$4:$K$19</c:f>
              <c:numCache>
                <c:formatCode>General</c:formatCode>
                <c:ptCount val="16"/>
                <c:pt idx="0">
                  <c:v>0</c:v>
                </c:pt>
                <c:pt idx="1">
                  <c:v>0.23280000000000001</c:v>
                </c:pt>
                <c:pt idx="2">
                  <c:v>0.4637</c:v>
                </c:pt>
                <c:pt idx="3">
                  <c:v>0.6885</c:v>
                </c:pt>
                <c:pt idx="4">
                  <c:v>0.90710000000000002</c:v>
                </c:pt>
                <c:pt idx="5">
                  <c:v>1.1381000000000001</c:v>
                </c:pt>
                <c:pt idx="6">
                  <c:v>1.3800000000000001</c:v>
                </c:pt>
                <c:pt idx="7">
                  <c:v>1.6051000000000002</c:v>
                </c:pt>
                <c:pt idx="8">
                  <c:v>1.8302000000000003</c:v>
                </c:pt>
                <c:pt idx="9">
                  <c:v>2.0596000000000001</c:v>
                </c:pt>
                <c:pt idx="10">
                  <c:v>2.2937000000000003</c:v>
                </c:pt>
                <c:pt idx="11">
                  <c:v>2.5440000000000005</c:v>
                </c:pt>
                <c:pt idx="12">
                  <c:v>2.7893000000000003</c:v>
                </c:pt>
                <c:pt idx="13">
                  <c:v>2.9443000000000001</c:v>
                </c:pt>
                <c:pt idx="14">
                  <c:v>3.1080000000000001</c:v>
                </c:pt>
                <c:pt idx="15">
                  <c:v>3.1080000000000001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8AC-44F9-AA8D-5BB537CBA4C8}"/>
            </c:ext>
          </c:extLst>
        </c:ser>
        <c:ser>
          <c:idx val="18"/>
          <c:order val="3"/>
          <c:tx>
            <c:strRef>
              <c:f>SH!$N$2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SH!$N$4:$N$18</c:f>
              <c:numCache>
                <c:formatCode>0</c:formatCode>
                <c:ptCount val="15"/>
                <c:pt idx="0">
                  <c:v>0</c:v>
                </c:pt>
                <c:pt idx="1">
                  <c:v>46</c:v>
                </c:pt>
                <c:pt idx="2">
                  <c:v>85</c:v>
                </c:pt>
                <c:pt idx="3">
                  <c:v>111</c:v>
                </c:pt>
                <c:pt idx="4">
                  <c:v>131</c:v>
                </c:pt>
                <c:pt idx="5">
                  <c:v>151</c:v>
                </c:pt>
                <c:pt idx="6">
                  <c:v>172</c:v>
                </c:pt>
                <c:pt idx="7">
                  <c:v>191</c:v>
                </c:pt>
                <c:pt idx="8">
                  <c:v>211</c:v>
                </c:pt>
                <c:pt idx="9">
                  <c:v>231</c:v>
                </c:pt>
                <c:pt idx="10">
                  <c:v>251</c:v>
                </c:pt>
                <c:pt idx="11">
                  <c:v>281</c:v>
                </c:pt>
                <c:pt idx="12">
                  <c:v>311</c:v>
                </c:pt>
                <c:pt idx="13">
                  <c:v>378</c:v>
                </c:pt>
                <c:pt idx="14">
                  <c:v>378</c:v>
                </c:pt>
              </c:numCache>
            </c:numRef>
          </c:xVal>
          <c:yVal>
            <c:numRef>
              <c:f>SH!$O$4:$O$18</c:f>
              <c:numCache>
                <c:formatCode>General</c:formatCode>
                <c:ptCount val="15"/>
                <c:pt idx="0">
                  <c:v>0</c:v>
                </c:pt>
                <c:pt idx="1">
                  <c:v>0.13819999999999999</c:v>
                </c:pt>
                <c:pt idx="2">
                  <c:v>0.38049999999999995</c:v>
                </c:pt>
                <c:pt idx="3">
                  <c:v>0.57789999999999997</c:v>
                </c:pt>
                <c:pt idx="4">
                  <c:v>0.79200000000000004</c:v>
                </c:pt>
                <c:pt idx="5">
                  <c:v>1.0167999999999999</c:v>
                </c:pt>
                <c:pt idx="6">
                  <c:v>1.2385999999999999</c:v>
                </c:pt>
                <c:pt idx="7">
                  <c:v>1.4641999999999999</c:v>
                </c:pt>
                <c:pt idx="8">
                  <c:v>1.6859</c:v>
                </c:pt>
                <c:pt idx="9">
                  <c:v>1.9058999999999999</c:v>
                </c:pt>
                <c:pt idx="10">
                  <c:v>2.0806999999999998</c:v>
                </c:pt>
                <c:pt idx="11">
                  <c:v>2.3266</c:v>
                </c:pt>
                <c:pt idx="12">
                  <c:v>2.5312000000000001</c:v>
                </c:pt>
                <c:pt idx="13">
                  <c:v>2.7229000000000001</c:v>
                </c:pt>
                <c:pt idx="14">
                  <c:v>2.7229000000000001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8AC-44F9-AA8D-5BB537CBA4C8}"/>
            </c:ext>
          </c:extLst>
        </c:ser>
        <c:ser>
          <c:idx val="19"/>
          <c:order val="4"/>
          <c:tx>
            <c:strRef>
              <c:f>SH!$R$2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SH!$R$4:$R$18</c:f>
              <c:numCache>
                <c:formatCode>0</c:formatCode>
                <c:ptCount val="15"/>
                <c:pt idx="0">
                  <c:v>0</c:v>
                </c:pt>
                <c:pt idx="1">
                  <c:v>57</c:v>
                </c:pt>
                <c:pt idx="2">
                  <c:v>97</c:v>
                </c:pt>
                <c:pt idx="3">
                  <c:v>127</c:v>
                </c:pt>
                <c:pt idx="4">
                  <c:v>147</c:v>
                </c:pt>
                <c:pt idx="5">
                  <c:v>162</c:v>
                </c:pt>
                <c:pt idx="6">
                  <c:v>171</c:v>
                </c:pt>
                <c:pt idx="7">
                  <c:v>191</c:v>
                </c:pt>
                <c:pt idx="8">
                  <c:v>211</c:v>
                </c:pt>
                <c:pt idx="9">
                  <c:v>236</c:v>
                </c:pt>
                <c:pt idx="10">
                  <c:v>261</c:v>
                </c:pt>
                <c:pt idx="11">
                  <c:v>281</c:v>
                </c:pt>
                <c:pt idx="12">
                  <c:v>310</c:v>
                </c:pt>
                <c:pt idx="13">
                  <c:v>380</c:v>
                </c:pt>
                <c:pt idx="14">
                  <c:v>380</c:v>
                </c:pt>
              </c:numCache>
            </c:numRef>
          </c:xVal>
          <c:yVal>
            <c:numRef>
              <c:f>SH!$S$4:$S$18</c:f>
              <c:numCache>
                <c:formatCode>General</c:formatCode>
                <c:ptCount val="15"/>
                <c:pt idx="0">
                  <c:v>0</c:v>
                </c:pt>
                <c:pt idx="1">
                  <c:v>0.21379999999999999</c:v>
                </c:pt>
                <c:pt idx="2">
                  <c:v>0.43989999999999996</c:v>
                </c:pt>
                <c:pt idx="3">
                  <c:v>0.69279999999999997</c:v>
                </c:pt>
                <c:pt idx="4">
                  <c:v>0.94609999999999994</c:v>
                </c:pt>
                <c:pt idx="5">
                  <c:v>1.1278999999999999</c:v>
                </c:pt>
                <c:pt idx="6">
                  <c:v>1.3643999999999998</c:v>
                </c:pt>
                <c:pt idx="7">
                  <c:v>1.5572599999999999</c:v>
                </c:pt>
                <c:pt idx="8">
                  <c:v>1.7733599999999998</c:v>
                </c:pt>
                <c:pt idx="9">
                  <c:v>1.9938599999999997</c:v>
                </c:pt>
                <c:pt idx="10">
                  <c:v>2.2208099999999997</c:v>
                </c:pt>
                <c:pt idx="11">
                  <c:v>2.3904099999999997</c:v>
                </c:pt>
                <c:pt idx="12">
                  <c:v>2.6352099999999998</c:v>
                </c:pt>
                <c:pt idx="13">
                  <c:v>2.8224099999999996</c:v>
                </c:pt>
                <c:pt idx="14">
                  <c:v>2.8224099999999996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F8AC-44F9-AA8D-5BB537CBA4C8}"/>
            </c:ext>
          </c:extLst>
        </c:ser>
        <c:ser>
          <c:idx val="20"/>
          <c:order val="5"/>
          <c:tx>
            <c:strRef>
              <c:f>SH!$V$2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SH!$V$4:$V$17</c:f>
              <c:numCache>
                <c:formatCode>0</c:formatCode>
                <c:ptCount val="14"/>
                <c:pt idx="0">
                  <c:v>0</c:v>
                </c:pt>
                <c:pt idx="1">
                  <c:v>59</c:v>
                </c:pt>
                <c:pt idx="2">
                  <c:v>89</c:v>
                </c:pt>
                <c:pt idx="3">
                  <c:v>114</c:v>
                </c:pt>
                <c:pt idx="4">
                  <c:v>139</c:v>
                </c:pt>
                <c:pt idx="5">
                  <c:v>159</c:v>
                </c:pt>
                <c:pt idx="6">
                  <c:v>180</c:v>
                </c:pt>
                <c:pt idx="7">
                  <c:v>199</c:v>
                </c:pt>
                <c:pt idx="8">
                  <c:v>220</c:v>
                </c:pt>
                <c:pt idx="9">
                  <c:v>240</c:v>
                </c:pt>
                <c:pt idx="10">
                  <c:v>270</c:v>
                </c:pt>
                <c:pt idx="11">
                  <c:v>309</c:v>
                </c:pt>
                <c:pt idx="12">
                  <c:v>380</c:v>
                </c:pt>
                <c:pt idx="13">
                  <c:v>380</c:v>
                </c:pt>
              </c:numCache>
            </c:numRef>
          </c:xVal>
          <c:yVal>
            <c:numRef>
              <c:f>SH!$W$4:$W$17</c:f>
              <c:numCache>
                <c:formatCode>General</c:formatCode>
                <c:ptCount val="14"/>
                <c:pt idx="0">
                  <c:v>0</c:v>
                </c:pt>
                <c:pt idx="1">
                  <c:v>0.24390000000000001</c:v>
                </c:pt>
                <c:pt idx="2">
                  <c:v>0.47620000000000001</c:v>
                </c:pt>
                <c:pt idx="3">
                  <c:v>0.66680000000000006</c:v>
                </c:pt>
                <c:pt idx="4">
                  <c:v>0.80720000000000003</c:v>
                </c:pt>
                <c:pt idx="5">
                  <c:v>0.97720000000000007</c:v>
                </c:pt>
                <c:pt idx="6">
                  <c:v>1.127</c:v>
                </c:pt>
                <c:pt idx="7">
                  <c:v>1.2786999999999999</c:v>
                </c:pt>
                <c:pt idx="8">
                  <c:v>1.4888999999999999</c:v>
                </c:pt>
                <c:pt idx="9">
                  <c:v>1.6854999999999998</c:v>
                </c:pt>
                <c:pt idx="10">
                  <c:v>1.9089999999999998</c:v>
                </c:pt>
                <c:pt idx="11">
                  <c:v>2.1707999999999998</c:v>
                </c:pt>
                <c:pt idx="12">
                  <c:v>2.3678999999999997</c:v>
                </c:pt>
                <c:pt idx="13">
                  <c:v>2.3678999999999997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F8AC-44F9-AA8D-5BB537CBA4C8}"/>
            </c:ext>
          </c:extLst>
        </c:ser>
        <c:ser>
          <c:idx val="14"/>
          <c:order val="6"/>
          <c:tx>
            <c:strRef>
              <c:f>SH!$Z$2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SH!$AA$4:$AA$19</c:f>
              <c:numCache>
                <c:formatCode>0</c:formatCode>
                <c:ptCount val="16"/>
                <c:pt idx="0">
                  <c:v>0</c:v>
                </c:pt>
                <c:pt idx="1">
                  <c:v>56.685365853658531</c:v>
                </c:pt>
                <c:pt idx="2">
                  <c:v>83.634146341463421</c:v>
                </c:pt>
                <c:pt idx="3">
                  <c:v>106.86585365853659</c:v>
                </c:pt>
                <c:pt idx="4">
                  <c:v>125.91585365853659</c:v>
                </c:pt>
                <c:pt idx="5">
                  <c:v>151.0060975609756</c:v>
                </c:pt>
                <c:pt idx="6">
                  <c:v>169.59146341463415</c:v>
                </c:pt>
                <c:pt idx="7">
                  <c:v>188.64146341463413</c:v>
                </c:pt>
                <c:pt idx="8">
                  <c:v>206.29756097560977</c:v>
                </c:pt>
                <c:pt idx="9">
                  <c:v>223.02439024390242</c:v>
                </c:pt>
                <c:pt idx="10">
                  <c:v>243.00365853658536</c:v>
                </c:pt>
                <c:pt idx="11">
                  <c:v>266.23536585365849</c:v>
                </c:pt>
                <c:pt idx="12">
                  <c:v>288.07317073170731</c:v>
                </c:pt>
                <c:pt idx="13">
                  <c:v>317.80975609756098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SH!$AB$4:$AB$19</c:f>
              <c:numCache>
                <c:formatCode>General</c:formatCode>
                <c:ptCount val="16"/>
                <c:pt idx="0">
                  <c:v>0</c:v>
                </c:pt>
                <c:pt idx="1">
                  <c:v>0.19499999999999998</c:v>
                </c:pt>
                <c:pt idx="2">
                  <c:v>0.38244</c:v>
                </c:pt>
                <c:pt idx="3">
                  <c:v>0.60222333333333333</c:v>
                </c:pt>
                <c:pt idx="4">
                  <c:v>0.79359000000000002</c:v>
                </c:pt>
                <c:pt idx="5">
                  <c:v>1.0450533333333334</c:v>
                </c:pt>
                <c:pt idx="6">
                  <c:v>1.2830933333333334</c:v>
                </c:pt>
                <c:pt idx="7">
                  <c:v>1.5062433333333334</c:v>
                </c:pt>
                <c:pt idx="8">
                  <c:v>1.7284166666666667</c:v>
                </c:pt>
                <c:pt idx="9">
                  <c:v>1.9581066666666667</c:v>
                </c:pt>
                <c:pt idx="10">
                  <c:v>2.1620326666666667</c:v>
                </c:pt>
                <c:pt idx="11">
                  <c:v>2.4067276666666668</c:v>
                </c:pt>
                <c:pt idx="12">
                  <c:v>2.6027810000000002</c:v>
                </c:pt>
                <c:pt idx="13">
                  <c:v>2.799927666666667</c:v>
                </c:pt>
                <c:pt idx="14">
                  <c:v>3.0068476666666673</c:v>
                </c:pt>
                <c:pt idx="15">
                  <c:v>3.0068476666666673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E19B-49FC-8920-CA37B67B8FB2}"/>
            </c:ext>
          </c:extLst>
        </c:ser>
        <c:ser>
          <c:idx val="13"/>
          <c:order val="7"/>
          <c:tx>
            <c:strRef>
              <c:f>SH!$AE$2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SH!$AF$4:$AF$20</c:f>
              <c:numCache>
                <c:formatCode>0</c:formatCode>
                <c:ptCount val="17"/>
                <c:pt idx="0">
                  <c:v>0</c:v>
                </c:pt>
                <c:pt idx="1">
                  <c:v>50.923450789793435</c:v>
                </c:pt>
                <c:pt idx="2">
                  <c:v>80.088699878493316</c:v>
                </c:pt>
                <c:pt idx="3">
                  <c:v>103.69866342648845</c:v>
                </c:pt>
                <c:pt idx="4">
                  <c:v>124.99392466585662</c:v>
                </c:pt>
                <c:pt idx="5">
                  <c:v>143.048602673147</c:v>
                </c:pt>
                <c:pt idx="6">
                  <c:v>162.49210206561361</c:v>
                </c:pt>
                <c:pt idx="7">
                  <c:v>180.08383961117863</c:v>
                </c:pt>
                <c:pt idx="8">
                  <c:v>197.67557715674363</c:v>
                </c:pt>
                <c:pt idx="9">
                  <c:v>215.26731470230862</c:v>
                </c:pt>
                <c:pt idx="10">
                  <c:v>235.63669501822599</c:v>
                </c:pt>
                <c:pt idx="11">
                  <c:v>255.54313487241799</c:v>
                </c:pt>
                <c:pt idx="12">
                  <c:v>275.44957472660997</c:v>
                </c:pt>
                <c:pt idx="13">
                  <c:v>299.98541919805587</c:v>
                </c:pt>
                <c:pt idx="14">
                  <c:v>321.28068043742405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SH!$AG$4:$AG$20</c:f>
              <c:numCache>
                <c:formatCode>General</c:formatCode>
                <c:ptCount val="17"/>
                <c:pt idx="0">
                  <c:v>0</c:v>
                </c:pt>
                <c:pt idx="1">
                  <c:v>0.1918</c:v>
                </c:pt>
                <c:pt idx="2">
                  <c:v>0.40129999999999999</c:v>
                </c:pt>
                <c:pt idx="3">
                  <c:v>0.59660000000000002</c:v>
                </c:pt>
                <c:pt idx="4">
                  <c:v>0.80610000000000004</c:v>
                </c:pt>
                <c:pt idx="5">
                  <c:v>1.0052000000000001</c:v>
                </c:pt>
                <c:pt idx="6">
                  <c:v>1.2329000000000001</c:v>
                </c:pt>
                <c:pt idx="7">
                  <c:v>1.4389000000000001</c:v>
                </c:pt>
                <c:pt idx="8">
                  <c:v>1.6749000000000001</c:v>
                </c:pt>
                <c:pt idx="9">
                  <c:v>1.8944000000000001</c:v>
                </c:pt>
                <c:pt idx="10">
                  <c:v>2.0990000000000002</c:v>
                </c:pt>
                <c:pt idx="11">
                  <c:v>2.2912000000000003</c:v>
                </c:pt>
                <c:pt idx="12">
                  <c:v>2.4853000000000005</c:v>
                </c:pt>
                <c:pt idx="13">
                  <c:v>2.6625000000000005</c:v>
                </c:pt>
                <c:pt idx="14">
                  <c:v>2.8213000000000004</c:v>
                </c:pt>
                <c:pt idx="15">
                  <c:v>2.9491000000000005</c:v>
                </c:pt>
                <c:pt idx="16">
                  <c:v>2.9491000000000005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E19B-49FC-8920-CA37B67B8FB2}"/>
            </c:ext>
          </c:extLst>
        </c:ser>
        <c:ser>
          <c:idx val="12"/>
          <c:order val="8"/>
          <c:tx>
            <c:strRef>
              <c:f>SH!$AJ$2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SH!$AK$4:$AK$20</c:f>
              <c:numCache>
                <c:formatCode>0</c:formatCode>
                <c:ptCount val="17"/>
                <c:pt idx="0">
                  <c:v>0</c:v>
                </c:pt>
                <c:pt idx="1">
                  <c:v>55.15693430656934</c:v>
                </c:pt>
                <c:pt idx="2">
                  <c:v>83.430656934306569</c:v>
                </c:pt>
                <c:pt idx="3">
                  <c:v>108.45985401459853</c:v>
                </c:pt>
                <c:pt idx="4">
                  <c:v>132.0985401459854</c:v>
                </c:pt>
                <c:pt idx="5">
                  <c:v>150.17518248175182</c:v>
                </c:pt>
                <c:pt idx="6">
                  <c:v>168.71532846715328</c:v>
                </c:pt>
                <c:pt idx="7">
                  <c:v>186.79197080291971</c:v>
                </c:pt>
                <c:pt idx="8">
                  <c:v>202.55109489051094</c:v>
                </c:pt>
                <c:pt idx="9">
                  <c:v>219.70072992700727</c:v>
                </c:pt>
                <c:pt idx="10">
                  <c:v>239.63138686131384</c:v>
                </c:pt>
                <c:pt idx="11">
                  <c:v>257.70802919708029</c:v>
                </c:pt>
                <c:pt idx="12">
                  <c:v>276.24817518248176</c:v>
                </c:pt>
                <c:pt idx="13">
                  <c:v>302.20437956204381</c:v>
                </c:pt>
                <c:pt idx="14">
                  <c:v>322.5985401459854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SH!$AL$4:$AL$20</c:f>
              <c:numCache>
                <c:formatCode>General</c:formatCode>
                <c:ptCount val="17"/>
                <c:pt idx="0">
                  <c:v>0</c:v>
                </c:pt>
                <c:pt idx="1">
                  <c:v>0.19509777777777776</c:v>
                </c:pt>
                <c:pt idx="2">
                  <c:v>0.38129666666666662</c:v>
                </c:pt>
                <c:pt idx="3">
                  <c:v>0.60455222222222216</c:v>
                </c:pt>
                <c:pt idx="4">
                  <c:v>0.84613422222222212</c:v>
                </c:pt>
                <c:pt idx="5">
                  <c:v>1.0872704722222222</c:v>
                </c:pt>
                <c:pt idx="6">
                  <c:v>1.3244774722222221</c:v>
                </c:pt>
                <c:pt idx="7">
                  <c:v>1.5615374722222222</c:v>
                </c:pt>
                <c:pt idx="8">
                  <c:v>1.776826361111111</c:v>
                </c:pt>
                <c:pt idx="9">
                  <c:v>1.9809763611111111</c:v>
                </c:pt>
                <c:pt idx="10">
                  <c:v>2.2105319166666666</c:v>
                </c:pt>
                <c:pt idx="11">
                  <c:v>2.4041530277777778</c:v>
                </c:pt>
                <c:pt idx="12">
                  <c:v>2.600213027777778</c:v>
                </c:pt>
                <c:pt idx="13">
                  <c:v>2.8254519166666667</c:v>
                </c:pt>
                <c:pt idx="14">
                  <c:v>2.9490752499999999</c:v>
                </c:pt>
                <c:pt idx="15">
                  <c:v>3.0871596944444444</c:v>
                </c:pt>
                <c:pt idx="16">
                  <c:v>3.0871596944444444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E19B-49FC-8920-CA37B67B8FB2}"/>
            </c:ext>
          </c:extLst>
        </c:ser>
        <c:ser>
          <c:idx val="11"/>
          <c:order val="9"/>
          <c:tx>
            <c:strRef>
              <c:f>SH!$AO$2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SH!$AP$4:$AP$19</c:f>
              <c:numCache>
                <c:formatCode>0</c:formatCode>
                <c:ptCount val="16"/>
                <c:pt idx="0">
                  <c:v>0</c:v>
                </c:pt>
                <c:pt idx="1">
                  <c:v>59.287092882991551</c:v>
                </c:pt>
                <c:pt idx="2">
                  <c:v>87.322074788902285</c:v>
                </c:pt>
                <c:pt idx="3">
                  <c:v>108.46320868516285</c:v>
                </c:pt>
                <c:pt idx="4">
                  <c:v>126.38721351025332</c:v>
                </c:pt>
                <c:pt idx="5">
                  <c:v>141.5536791314837</c:v>
                </c:pt>
                <c:pt idx="6">
                  <c:v>160.85645355850423</c:v>
                </c:pt>
                <c:pt idx="7">
                  <c:v>179.69963811821472</c:v>
                </c:pt>
                <c:pt idx="8">
                  <c:v>199.92159227985528</c:v>
                </c:pt>
                <c:pt idx="9">
                  <c:v>219.68395657418577</c:v>
                </c:pt>
                <c:pt idx="10">
                  <c:v>239.4463208685163</c:v>
                </c:pt>
                <c:pt idx="11">
                  <c:v>261.04704463208685</c:v>
                </c:pt>
                <c:pt idx="12">
                  <c:v>283.56694813027747</c:v>
                </c:pt>
                <c:pt idx="13">
                  <c:v>312.98069963811821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SH!$AQ$4:$AQ$19</c:f>
              <c:numCache>
                <c:formatCode>General</c:formatCode>
                <c:ptCount val="16"/>
                <c:pt idx="0">
                  <c:v>0</c:v>
                </c:pt>
                <c:pt idx="1">
                  <c:v>0.142175</c:v>
                </c:pt>
                <c:pt idx="2">
                  <c:v>0.35235</c:v>
                </c:pt>
                <c:pt idx="3">
                  <c:v>0.55449479999999995</c:v>
                </c:pt>
                <c:pt idx="4">
                  <c:v>0.75724379999999991</c:v>
                </c:pt>
                <c:pt idx="5">
                  <c:v>0.93733610000000001</c:v>
                </c:pt>
                <c:pt idx="6">
                  <c:v>1.1753021558659218</c:v>
                </c:pt>
                <c:pt idx="7">
                  <c:v>1.4160321558659219</c:v>
                </c:pt>
                <c:pt idx="8">
                  <c:v>1.5658189558659219</c:v>
                </c:pt>
                <c:pt idx="9">
                  <c:v>1.793798955865922</c:v>
                </c:pt>
                <c:pt idx="10">
                  <c:v>2.0245647558659221</c:v>
                </c:pt>
                <c:pt idx="11">
                  <c:v>2.251377255865922</c:v>
                </c:pt>
                <c:pt idx="12">
                  <c:v>2.4474260558659218</c:v>
                </c:pt>
                <c:pt idx="13">
                  <c:v>2.658596255865922</c:v>
                </c:pt>
                <c:pt idx="14">
                  <c:v>2.8741402558659219</c:v>
                </c:pt>
                <c:pt idx="15">
                  <c:v>2.8741400000000001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E19B-49FC-8920-CA37B67B8FB2}"/>
            </c:ext>
          </c:extLst>
        </c:ser>
        <c:ser>
          <c:idx val="10"/>
          <c:order val="10"/>
          <c:tx>
            <c:strRef>
              <c:f>SH!$AT$2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SH!$AU$4:$AU$21</c:f>
              <c:numCache>
                <c:formatCode>0</c:formatCode>
                <c:ptCount val="18"/>
                <c:pt idx="0">
                  <c:v>0</c:v>
                </c:pt>
                <c:pt idx="1">
                  <c:v>42.282267792521111</c:v>
                </c:pt>
                <c:pt idx="2">
                  <c:v>73.074788902291914</c:v>
                </c:pt>
                <c:pt idx="3">
                  <c:v>99.271411338962608</c:v>
                </c:pt>
                <c:pt idx="4">
                  <c:v>119.49336550060313</c:v>
                </c:pt>
                <c:pt idx="5">
                  <c:v>137.41737032569361</c:v>
                </c:pt>
                <c:pt idx="6">
                  <c:v>153.96260554885404</c:v>
                </c:pt>
                <c:pt idx="7">
                  <c:v>170.50784077201448</c:v>
                </c:pt>
                <c:pt idx="8">
                  <c:v>187.05307599517491</c:v>
                </c:pt>
                <c:pt idx="9">
                  <c:v>204.05790108564537</c:v>
                </c:pt>
                <c:pt idx="10">
                  <c:v>221.0627261761158</c:v>
                </c:pt>
                <c:pt idx="11">
                  <c:v>235.7696019300362</c:v>
                </c:pt>
                <c:pt idx="12">
                  <c:v>252.31483715319663</c:v>
                </c:pt>
                <c:pt idx="13">
                  <c:v>271.15802171290716</c:v>
                </c:pt>
                <c:pt idx="14">
                  <c:v>291.83956574185765</c:v>
                </c:pt>
                <c:pt idx="15">
                  <c:v>317.57659831121833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SH!$AV$4:$AV$21</c:f>
              <c:numCache>
                <c:formatCode>General</c:formatCode>
                <c:ptCount val="18"/>
                <c:pt idx="0">
                  <c:v>0</c:v>
                </c:pt>
                <c:pt idx="1">
                  <c:v>0.20039999999999999</c:v>
                </c:pt>
                <c:pt idx="2">
                  <c:v>0.39579999999999999</c:v>
                </c:pt>
                <c:pt idx="3">
                  <c:v>0.54010000000000002</c:v>
                </c:pt>
                <c:pt idx="4">
                  <c:v>0.75770000000000004</c:v>
                </c:pt>
                <c:pt idx="5">
                  <c:v>0.97599999999999998</c:v>
                </c:pt>
                <c:pt idx="6">
                  <c:v>1.1859999999999999</c:v>
                </c:pt>
                <c:pt idx="7">
                  <c:v>1.3835</c:v>
                </c:pt>
                <c:pt idx="8">
                  <c:v>1.5837999999999999</c:v>
                </c:pt>
                <c:pt idx="9">
                  <c:v>1.8278999999999999</c:v>
                </c:pt>
                <c:pt idx="10">
                  <c:v>2.0507999999999997</c:v>
                </c:pt>
                <c:pt idx="11">
                  <c:v>2.2269999999999999</c:v>
                </c:pt>
                <c:pt idx="12">
                  <c:v>2.3925999999999998</c:v>
                </c:pt>
                <c:pt idx="13">
                  <c:v>2.5194999999999999</c:v>
                </c:pt>
                <c:pt idx="14">
                  <c:v>2.6555999999999997</c:v>
                </c:pt>
                <c:pt idx="15">
                  <c:v>2.7832999999999997</c:v>
                </c:pt>
                <c:pt idx="16">
                  <c:v>2.9402999999999997</c:v>
                </c:pt>
                <c:pt idx="17">
                  <c:v>2.9402999999999997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E19B-49FC-8920-CA37B67B8FB2}"/>
            </c:ext>
          </c:extLst>
        </c:ser>
        <c:ser>
          <c:idx val="9"/>
          <c:order val="11"/>
          <c:tx>
            <c:strRef>
              <c:f>SH!$AY$2</c:f>
              <c:strCache>
                <c:ptCount val="1"/>
                <c:pt idx="0">
                  <c:v>2007*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SH!$AZ$4:$AZ$22</c:f>
              <c:numCache>
                <c:formatCode>0</c:formatCode>
                <c:ptCount val="19"/>
                <c:pt idx="0">
                  <c:v>0</c:v>
                </c:pt>
                <c:pt idx="1">
                  <c:v>37.22677925211098</c:v>
                </c:pt>
                <c:pt idx="2">
                  <c:v>64.802171290711698</c:v>
                </c:pt>
                <c:pt idx="3">
                  <c:v>85.483715319662238</c:v>
                </c:pt>
                <c:pt idx="4">
                  <c:v>105.70566948130278</c:v>
                </c:pt>
                <c:pt idx="5">
                  <c:v>124.54885404101327</c:v>
                </c:pt>
                <c:pt idx="6">
                  <c:v>141.0940892641737</c:v>
                </c:pt>
                <c:pt idx="7">
                  <c:v>159.4776839565742</c:v>
                </c:pt>
                <c:pt idx="8">
                  <c:v>176.02291917973463</c:v>
                </c:pt>
                <c:pt idx="9">
                  <c:v>191.189384800965</c:v>
                </c:pt>
                <c:pt idx="10">
                  <c:v>206.81544028950543</c:v>
                </c:pt>
                <c:pt idx="11">
                  <c:v>225.19903498190592</c:v>
                </c:pt>
                <c:pt idx="12">
                  <c:v>244.04221954161642</c:v>
                </c:pt>
                <c:pt idx="13">
                  <c:v>262.88540410132691</c:v>
                </c:pt>
                <c:pt idx="14">
                  <c:v>278.51145958986734</c:v>
                </c:pt>
                <c:pt idx="15">
                  <c:v>296.43546441495778</c:v>
                </c:pt>
                <c:pt idx="16">
                  <c:v>322.63208685162846</c:v>
                </c:pt>
                <c:pt idx="17">
                  <c:v>381</c:v>
                </c:pt>
                <c:pt idx="18">
                  <c:v>381</c:v>
                </c:pt>
              </c:numCache>
            </c:numRef>
          </c:xVal>
          <c:yVal>
            <c:numRef>
              <c:f>SH!$BA$4:$BA$22</c:f>
              <c:numCache>
                <c:formatCode>General</c:formatCode>
                <c:ptCount val="19"/>
                <c:pt idx="0">
                  <c:v>0</c:v>
                </c:pt>
                <c:pt idx="1">
                  <c:v>0.14956</c:v>
                </c:pt>
                <c:pt idx="2">
                  <c:v>0.33221222222222224</c:v>
                </c:pt>
                <c:pt idx="3">
                  <c:v>0.50430555555555556</c:v>
                </c:pt>
                <c:pt idx="4">
                  <c:v>0.72274333333333329</c:v>
                </c:pt>
                <c:pt idx="5">
                  <c:v>0.9661022222222222</c:v>
                </c:pt>
                <c:pt idx="6">
                  <c:v>1.189591111111111</c:v>
                </c:pt>
                <c:pt idx="7">
                  <c:v>1.4352177777777777</c:v>
                </c:pt>
                <c:pt idx="8">
                  <c:v>1.7021177777777776</c:v>
                </c:pt>
                <c:pt idx="9">
                  <c:v>1.9474952777777776</c:v>
                </c:pt>
                <c:pt idx="10">
                  <c:v>2.2004286111111111</c:v>
                </c:pt>
                <c:pt idx="11">
                  <c:v>2.452415883838384</c:v>
                </c:pt>
                <c:pt idx="12">
                  <c:v>2.7086658838383841</c:v>
                </c:pt>
                <c:pt idx="13">
                  <c:v>2.9527181060606065</c:v>
                </c:pt>
                <c:pt idx="14">
                  <c:v>3.1475181060606063</c:v>
                </c:pt>
                <c:pt idx="15">
                  <c:v>3.3094069949494953</c:v>
                </c:pt>
                <c:pt idx="16">
                  <c:v>3.5406403282828287</c:v>
                </c:pt>
                <c:pt idx="17">
                  <c:v>3.7684283282828286</c:v>
                </c:pt>
                <c:pt idx="18">
                  <c:v>3.7684280000000001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E19B-49FC-8920-CA37B67B8FB2}"/>
            </c:ext>
          </c:extLst>
        </c:ser>
        <c:ser>
          <c:idx val="8"/>
          <c:order val="12"/>
          <c:tx>
            <c:strRef>
              <c:f>SH!$BD$2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SH!$BE$4:$BE$20</c:f>
              <c:numCache>
                <c:formatCode>0</c:formatCode>
                <c:ptCount val="17"/>
                <c:pt idx="0">
                  <c:v>0</c:v>
                </c:pt>
                <c:pt idx="1">
                  <c:v>41.088235294117652</c:v>
                </c:pt>
                <c:pt idx="2">
                  <c:v>70.036764705882362</c:v>
                </c:pt>
                <c:pt idx="3">
                  <c:v>95.25</c:v>
                </c:pt>
                <c:pt idx="4">
                  <c:v>115.79411764705881</c:v>
                </c:pt>
                <c:pt idx="5">
                  <c:v>134.9375</c:v>
                </c:pt>
                <c:pt idx="6">
                  <c:v>155.01470588235293</c:v>
                </c:pt>
                <c:pt idx="7">
                  <c:v>172.75735294117646</c:v>
                </c:pt>
                <c:pt idx="8">
                  <c:v>188.16544117647061</c:v>
                </c:pt>
                <c:pt idx="9">
                  <c:v>201.70588235294119</c:v>
                </c:pt>
                <c:pt idx="10">
                  <c:v>220.38235294117649</c:v>
                </c:pt>
                <c:pt idx="11">
                  <c:v>238.125</c:v>
                </c:pt>
                <c:pt idx="12">
                  <c:v>257.26838235294122</c:v>
                </c:pt>
                <c:pt idx="13">
                  <c:v>281.08088235294122</c:v>
                </c:pt>
                <c:pt idx="14">
                  <c:v>308.62867647058823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SH!$BF$4:$BF$20</c:f>
              <c:numCache>
                <c:formatCode>General</c:formatCode>
                <c:ptCount val="17"/>
                <c:pt idx="0">
                  <c:v>0</c:v>
                </c:pt>
                <c:pt idx="1">
                  <c:v>0.1712825</c:v>
                </c:pt>
                <c:pt idx="2">
                  <c:v>0.33904361111111114</c:v>
                </c:pt>
                <c:pt idx="3">
                  <c:v>0.55425472222222227</c:v>
                </c:pt>
                <c:pt idx="4">
                  <c:v>0.76701027777777786</c:v>
                </c:pt>
                <c:pt idx="5">
                  <c:v>0.96615472222222232</c:v>
                </c:pt>
                <c:pt idx="6">
                  <c:v>1.2007347222222222</c:v>
                </c:pt>
                <c:pt idx="7">
                  <c:v>1.4176347222222223</c:v>
                </c:pt>
                <c:pt idx="8">
                  <c:v>1.6118436111111112</c:v>
                </c:pt>
                <c:pt idx="9">
                  <c:v>1.7805902777777778</c:v>
                </c:pt>
                <c:pt idx="10">
                  <c:v>1.9857902777777778</c:v>
                </c:pt>
                <c:pt idx="11">
                  <c:v>2.1627102777777778</c:v>
                </c:pt>
                <c:pt idx="12">
                  <c:v>2.3485825</c:v>
                </c:pt>
                <c:pt idx="13">
                  <c:v>2.5559224999999999</c:v>
                </c:pt>
                <c:pt idx="14">
                  <c:v>2.7129391666666667</c:v>
                </c:pt>
                <c:pt idx="15">
                  <c:v>2.9497191666666667</c:v>
                </c:pt>
                <c:pt idx="16">
                  <c:v>2.949719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19B-49FC-8920-CA37B67B8FB2}"/>
            </c:ext>
          </c:extLst>
        </c:ser>
        <c:ser>
          <c:idx val="7"/>
          <c:order val="13"/>
          <c:tx>
            <c:strRef>
              <c:f>SH!$BI$2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SH!$BJ$4:$BJ$22</c:f>
              <c:numCache>
                <c:formatCode>0</c:formatCode>
                <c:ptCount val="19"/>
                <c:pt idx="0">
                  <c:v>0</c:v>
                </c:pt>
                <c:pt idx="1">
                  <c:v>46.979038224414303</c:v>
                </c:pt>
                <c:pt idx="2">
                  <c:v>69.528976572133175</c:v>
                </c:pt>
                <c:pt idx="3">
                  <c:v>90.199753390875458</c:v>
                </c:pt>
                <c:pt idx="4">
                  <c:v>111.34032059186191</c:v>
                </c:pt>
                <c:pt idx="5">
                  <c:v>132.01109741060418</c:v>
                </c:pt>
                <c:pt idx="6">
                  <c:v>148.92355117139334</c:v>
                </c:pt>
                <c:pt idx="7">
                  <c:v>163.48705302096178</c:v>
                </c:pt>
                <c:pt idx="8">
                  <c:v>177.11097410604194</c:v>
                </c:pt>
                <c:pt idx="9">
                  <c:v>193.55363748458694</c:v>
                </c:pt>
                <c:pt idx="10">
                  <c:v>209.05672009864364</c:v>
                </c:pt>
                <c:pt idx="11">
                  <c:v>228.31812577065352</c:v>
                </c:pt>
                <c:pt idx="12">
                  <c:v>243.82120838471022</c:v>
                </c:pt>
                <c:pt idx="13">
                  <c:v>264.02219482120836</c:v>
                </c:pt>
                <c:pt idx="14">
                  <c:v>284.69297163995066</c:v>
                </c:pt>
                <c:pt idx="15">
                  <c:v>311.00123304562271</c:v>
                </c:pt>
                <c:pt idx="16">
                  <c:v>345.76572133168929</c:v>
                </c:pt>
                <c:pt idx="17">
                  <c:v>381</c:v>
                </c:pt>
                <c:pt idx="18">
                  <c:v>381</c:v>
                </c:pt>
              </c:numCache>
            </c:numRef>
          </c:xVal>
          <c:yVal>
            <c:numRef>
              <c:f>SH!$BK$4:$BK$22</c:f>
              <c:numCache>
                <c:formatCode>General</c:formatCode>
                <c:ptCount val="19"/>
                <c:pt idx="0">
                  <c:v>0</c:v>
                </c:pt>
                <c:pt idx="1">
                  <c:v>0.15393000000000001</c:v>
                </c:pt>
                <c:pt idx="2">
                  <c:v>0.30780000000000002</c:v>
                </c:pt>
                <c:pt idx="3">
                  <c:v>0.49226999999999999</c:v>
                </c:pt>
                <c:pt idx="4">
                  <c:v>0.70054000000000005</c:v>
                </c:pt>
                <c:pt idx="5">
                  <c:v>0.87197999999999998</c:v>
                </c:pt>
                <c:pt idx="6">
                  <c:v>1.0389200000000001</c:v>
                </c:pt>
                <c:pt idx="7">
                  <c:v>1.1850400000000001</c:v>
                </c:pt>
                <c:pt idx="8">
                  <c:v>1.2988</c:v>
                </c:pt>
                <c:pt idx="9">
                  <c:v>1.4776100000000001</c:v>
                </c:pt>
                <c:pt idx="10">
                  <c:v>1.64649</c:v>
                </c:pt>
                <c:pt idx="11">
                  <c:v>1.8233999999999999</c:v>
                </c:pt>
                <c:pt idx="12">
                  <c:v>1.9759</c:v>
                </c:pt>
                <c:pt idx="13">
                  <c:v>2.1363300000000001</c:v>
                </c:pt>
                <c:pt idx="14">
                  <c:v>2.2792500000000002</c:v>
                </c:pt>
                <c:pt idx="15">
                  <c:v>2.4054899999999999</c:v>
                </c:pt>
                <c:pt idx="16">
                  <c:v>2.4863400000000002</c:v>
                </c:pt>
                <c:pt idx="17">
                  <c:v>2.5336799999999999</c:v>
                </c:pt>
                <c:pt idx="18">
                  <c:v>2.5336799999999999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19B-49FC-8920-CA37B67B8FB2}"/>
            </c:ext>
          </c:extLst>
        </c:ser>
        <c:ser>
          <c:idx val="6"/>
          <c:order val="14"/>
          <c:tx>
            <c:strRef>
              <c:f>SH!$BN$2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SH!$BO$4:$BO$20</c:f>
              <c:numCache>
                <c:formatCode>0</c:formatCode>
                <c:ptCount val="17"/>
                <c:pt idx="0">
                  <c:v>0</c:v>
                </c:pt>
                <c:pt idx="1">
                  <c:v>51.676942046855736</c:v>
                </c:pt>
                <c:pt idx="2">
                  <c:v>73.287299630086309</c:v>
                </c:pt>
                <c:pt idx="3">
                  <c:v>91.139334155363755</c:v>
                </c:pt>
                <c:pt idx="4">
                  <c:v>110.40073982737361</c:v>
                </c:pt>
                <c:pt idx="5">
                  <c:v>132.01109741060418</c:v>
                </c:pt>
                <c:pt idx="6">
                  <c:v>153.62145499383479</c:v>
                </c:pt>
                <c:pt idx="7">
                  <c:v>173.82244143033293</c:v>
                </c:pt>
                <c:pt idx="8">
                  <c:v>192.1442663378545</c:v>
                </c:pt>
                <c:pt idx="9">
                  <c:v>208.11713933415538</c:v>
                </c:pt>
                <c:pt idx="10">
                  <c:v>227.37854500616521</c:v>
                </c:pt>
                <c:pt idx="11">
                  <c:v>247.10974106041925</c:v>
                </c:pt>
                <c:pt idx="12">
                  <c:v>266.37114673242911</c:v>
                </c:pt>
                <c:pt idx="13">
                  <c:v>290.80024660912454</c:v>
                </c:pt>
                <c:pt idx="14">
                  <c:v>321.80641183723799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SH!$BP$4:$BP$20</c:f>
              <c:numCache>
                <c:formatCode>General</c:formatCode>
                <c:ptCount val="17"/>
                <c:pt idx="0">
                  <c:v>0</c:v>
                </c:pt>
                <c:pt idx="1">
                  <c:v>0.16052</c:v>
                </c:pt>
                <c:pt idx="2">
                  <c:v>0.31535999999999997</c:v>
                </c:pt>
                <c:pt idx="3">
                  <c:v>0.46206999999999998</c:v>
                </c:pt>
                <c:pt idx="4">
                  <c:v>0.62722</c:v>
                </c:pt>
                <c:pt idx="5">
                  <c:v>0.83716999999999997</c:v>
                </c:pt>
                <c:pt idx="6">
                  <c:v>0.95123999999999997</c:v>
                </c:pt>
                <c:pt idx="7">
                  <c:v>1.1051</c:v>
                </c:pt>
                <c:pt idx="8">
                  <c:v>1.2635700000000001</c:v>
                </c:pt>
                <c:pt idx="9">
                  <c:v>1.4094199999999999</c:v>
                </c:pt>
                <c:pt idx="10">
                  <c:v>1.5858000000000001</c:v>
                </c:pt>
                <c:pt idx="11">
                  <c:v>1.6952799999999999</c:v>
                </c:pt>
                <c:pt idx="12">
                  <c:v>1.84178</c:v>
                </c:pt>
                <c:pt idx="13">
                  <c:v>2.0010500000000002</c:v>
                </c:pt>
                <c:pt idx="14">
                  <c:v>2.11144</c:v>
                </c:pt>
                <c:pt idx="15">
                  <c:v>2.1477400000000002</c:v>
                </c:pt>
                <c:pt idx="16">
                  <c:v>2.1477400000000002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19B-49FC-8920-CA37B67B8FB2}"/>
            </c:ext>
          </c:extLst>
        </c:ser>
        <c:ser>
          <c:idx val="5"/>
          <c:order val="15"/>
          <c:tx>
            <c:strRef>
              <c:f>SH!$BS$2</c:f>
              <c:strCache>
                <c:ptCount val="1"/>
                <c:pt idx="0">
                  <c:v>2003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SH!$BT$4:$BT$21</c:f>
              <c:numCache>
                <c:formatCode>0</c:formatCode>
                <c:ptCount val="18"/>
                <c:pt idx="0">
                  <c:v>0</c:v>
                </c:pt>
                <c:pt idx="1">
                  <c:v>50.454207920792079</c:v>
                </c:pt>
                <c:pt idx="2">
                  <c:v>80.160891089108901</c:v>
                </c:pt>
                <c:pt idx="3">
                  <c:v>102.32301980198021</c:v>
                </c:pt>
                <c:pt idx="4">
                  <c:v>117.41212871287128</c:v>
                </c:pt>
                <c:pt idx="5">
                  <c:v>135.80198019801981</c:v>
                </c:pt>
                <c:pt idx="6">
                  <c:v>153.24876237623764</c:v>
                </c:pt>
                <c:pt idx="7">
                  <c:v>170.69554455445544</c:v>
                </c:pt>
                <c:pt idx="8">
                  <c:v>187.19925742574256</c:v>
                </c:pt>
                <c:pt idx="9">
                  <c:v>201.34529702970298</c:v>
                </c:pt>
                <c:pt idx="10">
                  <c:v>218.32054455445544</c:v>
                </c:pt>
                <c:pt idx="11">
                  <c:v>235.29579207920793</c:v>
                </c:pt>
                <c:pt idx="12">
                  <c:v>253.2141089108911</c:v>
                </c:pt>
                <c:pt idx="13">
                  <c:v>272.07549504950492</c:v>
                </c:pt>
                <c:pt idx="14">
                  <c:v>288.5792079207921</c:v>
                </c:pt>
                <c:pt idx="15">
                  <c:v>314.98514851485146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SH!$BU$4:$BU$21</c:f>
              <c:numCache>
                <c:formatCode>General</c:formatCode>
                <c:ptCount val="18"/>
                <c:pt idx="0">
                  <c:v>0</c:v>
                </c:pt>
                <c:pt idx="1">
                  <c:v>0.19750000000000001</c:v>
                </c:pt>
                <c:pt idx="2">
                  <c:v>0.40068999999999999</c:v>
                </c:pt>
                <c:pt idx="3">
                  <c:v>0.61051</c:v>
                </c:pt>
                <c:pt idx="4">
                  <c:v>0.75807000000000002</c:v>
                </c:pt>
                <c:pt idx="5">
                  <c:v>0.96672999999999998</c:v>
                </c:pt>
                <c:pt idx="6">
                  <c:v>1.1826700000000001</c:v>
                </c:pt>
                <c:pt idx="7">
                  <c:v>1.39222</c:v>
                </c:pt>
                <c:pt idx="8">
                  <c:v>1.59561</c:v>
                </c:pt>
                <c:pt idx="9">
                  <c:v>1.75865</c:v>
                </c:pt>
                <c:pt idx="10">
                  <c:v>1.94418</c:v>
                </c:pt>
                <c:pt idx="11">
                  <c:v>2.1272000000000002</c:v>
                </c:pt>
                <c:pt idx="12">
                  <c:v>2.3371300000000002</c:v>
                </c:pt>
                <c:pt idx="13">
                  <c:v>2.5321799999999999</c:v>
                </c:pt>
                <c:pt idx="14">
                  <c:v>2.69706</c:v>
                </c:pt>
                <c:pt idx="15">
                  <c:v>2.89385</c:v>
                </c:pt>
                <c:pt idx="16">
                  <c:v>3.1480999999999999</c:v>
                </c:pt>
                <c:pt idx="17">
                  <c:v>3.1480999999999999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19B-49FC-8920-CA37B67B8FB2}"/>
            </c:ext>
          </c:extLst>
        </c:ser>
        <c:ser>
          <c:idx val="21"/>
          <c:order val="16"/>
          <c:tx>
            <c:strRef>
              <c:f>SH!$BX$2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SH!$BY$4:$BY$21</c:f>
              <c:numCache>
                <c:formatCode>0</c:formatCode>
                <c:ptCount val="18"/>
                <c:pt idx="0">
                  <c:v>0</c:v>
                </c:pt>
                <c:pt idx="1">
                  <c:v>46.624227441285534</c:v>
                </c:pt>
                <c:pt idx="2">
                  <c:v>76.294190358467247</c:v>
                </c:pt>
                <c:pt idx="3">
                  <c:v>94.190358467243513</c:v>
                </c:pt>
                <c:pt idx="4">
                  <c:v>113.02843016069221</c:v>
                </c:pt>
                <c:pt idx="5">
                  <c:v>130.45364647713225</c:v>
                </c:pt>
                <c:pt idx="6">
                  <c:v>145.52410383189124</c:v>
                </c:pt>
                <c:pt idx="7">
                  <c:v>161.53646477132261</c:v>
                </c:pt>
                <c:pt idx="8">
                  <c:v>178.01977750309024</c:v>
                </c:pt>
                <c:pt idx="9">
                  <c:v>196.38689740420273</c:v>
                </c:pt>
                <c:pt idx="10">
                  <c:v>215.22496909765141</c:v>
                </c:pt>
                <c:pt idx="11">
                  <c:v>233.5920889987639</c:v>
                </c:pt>
                <c:pt idx="12">
                  <c:v>254.7849196538937</c:v>
                </c:pt>
                <c:pt idx="13">
                  <c:v>275.03584672435102</c:v>
                </c:pt>
                <c:pt idx="14">
                  <c:v>297.64153275648954</c:v>
                </c:pt>
                <c:pt idx="15">
                  <c:v>330.13720642768851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SH!$BZ$4:$BZ$21</c:f>
              <c:numCache>
                <c:formatCode>General</c:formatCode>
                <c:ptCount val="18"/>
                <c:pt idx="0">
                  <c:v>0</c:v>
                </c:pt>
                <c:pt idx="1">
                  <c:v>0.18108888888888891</c:v>
                </c:pt>
                <c:pt idx="2">
                  <c:v>0.38356603174603177</c:v>
                </c:pt>
                <c:pt idx="3">
                  <c:v>0.62731492063492067</c:v>
                </c:pt>
                <c:pt idx="4">
                  <c:v>0.82234158730158735</c:v>
                </c:pt>
                <c:pt idx="5">
                  <c:v>1.0276415873015874</c:v>
                </c:pt>
                <c:pt idx="6">
                  <c:v>1.2171793650793652</c:v>
                </c:pt>
                <c:pt idx="7">
                  <c:v>1.4231056150793653</c:v>
                </c:pt>
                <c:pt idx="8">
                  <c:v>1.6581522817460319</c:v>
                </c:pt>
                <c:pt idx="9">
                  <c:v>1.8987389484126986</c:v>
                </c:pt>
                <c:pt idx="10">
                  <c:v>2.1408267261904763</c:v>
                </c:pt>
                <c:pt idx="11">
                  <c:v>2.3698567261904762</c:v>
                </c:pt>
                <c:pt idx="12">
                  <c:v>2.6041167261904761</c:v>
                </c:pt>
                <c:pt idx="13">
                  <c:v>2.814805615079365</c:v>
                </c:pt>
                <c:pt idx="14">
                  <c:v>3.0081778373015871</c:v>
                </c:pt>
                <c:pt idx="15">
                  <c:v>3.1958445039682539</c:v>
                </c:pt>
                <c:pt idx="16">
                  <c:v>3.3301978373015872</c:v>
                </c:pt>
                <c:pt idx="17">
                  <c:v>3.3301978373015872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6F2-4D28-8994-CC3562A380E6}"/>
            </c:ext>
          </c:extLst>
        </c:ser>
        <c:ser>
          <c:idx val="22"/>
          <c:order val="17"/>
          <c:tx>
            <c:strRef>
              <c:f>SH!$CC$2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SH!$CD$4:$CD$19</c:f>
              <c:numCache>
                <c:formatCode>0</c:formatCode>
                <c:ptCount val="16"/>
                <c:pt idx="0">
                  <c:v>0</c:v>
                </c:pt>
                <c:pt idx="1">
                  <c:v>52.166259168704151</c:v>
                </c:pt>
                <c:pt idx="2">
                  <c:v>88.496332518337397</c:v>
                </c:pt>
                <c:pt idx="3">
                  <c:v>113.6479217603912</c:v>
                </c:pt>
                <c:pt idx="4">
                  <c:v>136.47066014669926</c:v>
                </c:pt>
                <c:pt idx="5">
                  <c:v>154.16992665036676</c:v>
                </c:pt>
                <c:pt idx="6">
                  <c:v>172.80073349633253</c:v>
                </c:pt>
                <c:pt idx="7">
                  <c:v>190.03422982885087</c:v>
                </c:pt>
                <c:pt idx="8">
                  <c:v>210.99388753056235</c:v>
                </c:pt>
                <c:pt idx="9">
                  <c:v>230.09046454767724</c:v>
                </c:pt>
                <c:pt idx="10">
                  <c:v>249.65281173594133</c:v>
                </c:pt>
                <c:pt idx="11">
                  <c:v>268.74938875305622</c:v>
                </c:pt>
                <c:pt idx="12">
                  <c:v>292.03789731051342</c:v>
                </c:pt>
                <c:pt idx="13">
                  <c:v>318.58679706601464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SH!$CE$4:$CE$19</c:f>
              <c:numCache>
                <c:formatCode>General</c:formatCode>
                <c:ptCount val="16"/>
                <c:pt idx="0">
                  <c:v>0</c:v>
                </c:pt>
                <c:pt idx="1">
                  <c:v>0.21563750000000001</c:v>
                </c:pt>
                <c:pt idx="2">
                  <c:v>0.4545825</c:v>
                </c:pt>
                <c:pt idx="3">
                  <c:v>0.6983313888888889</c:v>
                </c:pt>
                <c:pt idx="4">
                  <c:v>0.93805138888888884</c:v>
                </c:pt>
                <c:pt idx="5">
                  <c:v>1.1407202777777776</c:v>
                </c:pt>
                <c:pt idx="6">
                  <c:v>1.3535702777777776</c:v>
                </c:pt>
                <c:pt idx="7">
                  <c:v>1.5136980555555555</c:v>
                </c:pt>
                <c:pt idx="8">
                  <c:v>1.7491430555555554</c:v>
                </c:pt>
                <c:pt idx="9">
                  <c:v>1.9621555555555554</c:v>
                </c:pt>
                <c:pt idx="10">
                  <c:v>2.1744777777777777</c:v>
                </c:pt>
                <c:pt idx="11">
                  <c:v>2.3615933333333334</c:v>
                </c:pt>
                <c:pt idx="12">
                  <c:v>2.5348600000000001</c:v>
                </c:pt>
                <c:pt idx="13">
                  <c:v>2.6630533333333335</c:v>
                </c:pt>
                <c:pt idx="14">
                  <c:v>2.8610033333333336</c:v>
                </c:pt>
                <c:pt idx="15">
                  <c:v>2.8610033333333336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6F2-4D28-8994-CC3562A380E6}"/>
            </c:ext>
          </c:extLst>
        </c:ser>
        <c:ser>
          <c:idx val="23"/>
          <c:order val="18"/>
          <c:tx>
            <c:strRef>
              <c:f>SH!$CH$2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SH!$CI$4:$CI$19</c:f>
              <c:numCache>
                <c:formatCode>0</c:formatCode>
                <c:ptCount val="16"/>
                <c:pt idx="0">
                  <c:v>0</c:v>
                </c:pt>
                <c:pt idx="1">
                  <c:v>54.561811505507961</c:v>
                </c:pt>
                <c:pt idx="2">
                  <c:v>86.272949816401464</c:v>
                </c:pt>
                <c:pt idx="3">
                  <c:v>111.45532435740515</c:v>
                </c:pt>
                <c:pt idx="4">
                  <c:v>132.90697674418604</c:v>
                </c:pt>
                <c:pt idx="5">
                  <c:v>154.82496940024481</c:v>
                </c:pt>
                <c:pt idx="6">
                  <c:v>169.74785801713588</c:v>
                </c:pt>
                <c:pt idx="7">
                  <c:v>189.3341493268054</c:v>
                </c:pt>
                <c:pt idx="8">
                  <c:v>210.31946144430844</c:v>
                </c:pt>
                <c:pt idx="9">
                  <c:v>229.43941248470011</c:v>
                </c:pt>
                <c:pt idx="10">
                  <c:v>248.09302325581396</c:v>
                </c:pt>
                <c:pt idx="11">
                  <c:v>267.21297429620563</c:v>
                </c:pt>
                <c:pt idx="12">
                  <c:v>289.59730722154222</c:v>
                </c:pt>
                <c:pt idx="13">
                  <c:v>316.64504283965726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SH!$CJ$4:$CJ$19</c:f>
              <c:numCache>
                <c:formatCode>General</c:formatCode>
                <c:ptCount val="16"/>
                <c:pt idx="0">
                  <c:v>0</c:v>
                </c:pt>
                <c:pt idx="1">
                  <c:v>0.18160000000000001</c:v>
                </c:pt>
                <c:pt idx="2">
                  <c:v>0.42780000000000001</c:v>
                </c:pt>
                <c:pt idx="3">
                  <c:v>0.60820000000000007</c:v>
                </c:pt>
                <c:pt idx="4">
                  <c:v>0.83490000000000009</c:v>
                </c:pt>
                <c:pt idx="5">
                  <c:v>1.0471000000000001</c:v>
                </c:pt>
                <c:pt idx="6">
                  <c:v>1.2005000000000001</c:v>
                </c:pt>
                <c:pt idx="7">
                  <c:v>1.4459000000000002</c:v>
                </c:pt>
                <c:pt idx="8">
                  <c:v>1.6944000000000001</c:v>
                </c:pt>
                <c:pt idx="9">
                  <c:v>1.9086000000000001</c:v>
                </c:pt>
                <c:pt idx="10">
                  <c:v>2.1061000000000001</c:v>
                </c:pt>
                <c:pt idx="11">
                  <c:v>2.2857000000000003</c:v>
                </c:pt>
                <c:pt idx="12">
                  <c:v>2.4641000000000002</c:v>
                </c:pt>
                <c:pt idx="13">
                  <c:v>2.6615000000000002</c:v>
                </c:pt>
                <c:pt idx="14">
                  <c:v>2.8721000000000001</c:v>
                </c:pt>
                <c:pt idx="15">
                  <c:v>2.8721000000000001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6F2-4D28-8994-CC3562A380E6}"/>
            </c:ext>
          </c:extLst>
        </c:ser>
        <c:ser>
          <c:idx val="24"/>
          <c:order val="19"/>
          <c:tx>
            <c:strRef>
              <c:f>SH!$CM$2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SH!$CN$4:$CN$19</c:f>
              <c:numCache>
                <c:formatCode>0</c:formatCode>
                <c:ptCount val="16"/>
                <c:pt idx="0">
                  <c:v>0</c:v>
                </c:pt>
                <c:pt idx="1">
                  <c:v>51.549815498154985</c:v>
                </c:pt>
                <c:pt idx="2">
                  <c:v>76.85608856088561</c:v>
                </c:pt>
                <c:pt idx="3">
                  <c:v>101.69372693726937</c:v>
                </c:pt>
                <c:pt idx="4">
                  <c:v>122.78228782287823</c:v>
                </c:pt>
                <c:pt idx="5">
                  <c:v>143.87084870848707</c:v>
                </c:pt>
                <c:pt idx="6">
                  <c:v>165.4280442804428</c:v>
                </c:pt>
                <c:pt idx="7">
                  <c:v>183.70479704797049</c:v>
                </c:pt>
                <c:pt idx="8">
                  <c:v>201.51291512915131</c:v>
                </c:pt>
                <c:pt idx="9">
                  <c:v>220.25830258302585</c:v>
                </c:pt>
                <c:pt idx="10">
                  <c:v>240.40959409594095</c:v>
                </c:pt>
                <c:pt idx="11">
                  <c:v>262.90405904059043</c:v>
                </c:pt>
                <c:pt idx="12">
                  <c:v>290.08487084870848</c:v>
                </c:pt>
                <c:pt idx="13">
                  <c:v>323.35793357933579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SH!$CO$4:$CO$19</c:f>
              <c:numCache>
                <c:formatCode>General</c:formatCode>
                <c:ptCount val="16"/>
                <c:pt idx="0">
                  <c:v>0</c:v>
                </c:pt>
                <c:pt idx="1">
                  <c:v>0.21379999999999999</c:v>
                </c:pt>
                <c:pt idx="2">
                  <c:v>0.41779999999999995</c:v>
                </c:pt>
                <c:pt idx="3">
                  <c:v>0.60839999999999994</c:v>
                </c:pt>
                <c:pt idx="4">
                  <c:v>0.80209999999999992</c:v>
                </c:pt>
                <c:pt idx="5">
                  <c:v>1.0085999999999999</c:v>
                </c:pt>
                <c:pt idx="6">
                  <c:v>1.2573999999999999</c:v>
                </c:pt>
                <c:pt idx="7">
                  <c:v>1.4787999999999999</c:v>
                </c:pt>
                <c:pt idx="8">
                  <c:v>1.7179</c:v>
                </c:pt>
                <c:pt idx="9">
                  <c:v>1.9691000000000001</c:v>
                </c:pt>
                <c:pt idx="10">
                  <c:v>2.1959</c:v>
                </c:pt>
                <c:pt idx="11">
                  <c:v>2.3523999999999998</c:v>
                </c:pt>
                <c:pt idx="12">
                  <c:v>2.5705</c:v>
                </c:pt>
                <c:pt idx="13">
                  <c:v>2.7995000000000001</c:v>
                </c:pt>
                <c:pt idx="14">
                  <c:v>2.9588999999999999</c:v>
                </c:pt>
                <c:pt idx="15">
                  <c:v>2.9588999999999999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6F2-4D28-8994-CC3562A380E6}"/>
            </c:ext>
          </c:extLst>
        </c:ser>
        <c:ser>
          <c:idx val="25"/>
          <c:order val="20"/>
          <c:tx>
            <c:strRef>
              <c:f>SH!$CR$2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SH!$CS$4:$CS$17</c:f>
              <c:numCache>
                <c:formatCode>0</c:formatCode>
                <c:ptCount val="14"/>
                <c:pt idx="0">
                  <c:v>0</c:v>
                </c:pt>
                <c:pt idx="1">
                  <c:v>61.859778597785976</c:v>
                </c:pt>
                <c:pt idx="2">
                  <c:v>90.446494464944649</c:v>
                </c:pt>
                <c:pt idx="3">
                  <c:v>113.87822878228782</c:v>
                </c:pt>
                <c:pt idx="4">
                  <c:v>136.37269372693726</c:v>
                </c:pt>
                <c:pt idx="5">
                  <c:v>157.92988929889299</c:v>
                </c:pt>
                <c:pt idx="6">
                  <c:v>179.01845018450186</c:v>
                </c:pt>
                <c:pt idx="7">
                  <c:v>199.16974169741698</c:v>
                </c:pt>
                <c:pt idx="8">
                  <c:v>220.25830258302585</c:v>
                </c:pt>
                <c:pt idx="9">
                  <c:v>244.15867158671585</c:v>
                </c:pt>
                <c:pt idx="10">
                  <c:v>269.93357933579335</c:v>
                </c:pt>
                <c:pt idx="11">
                  <c:v>304.14391143911439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SH!$CT$4:$CT$17</c:f>
              <c:numCache>
                <c:formatCode>General</c:formatCode>
                <c:ptCount val="14"/>
                <c:pt idx="0">
                  <c:v>0</c:v>
                </c:pt>
                <c:pt idx="1">
                  <c:v>0.26990999999999998</c:v>
                </c:pt>
                <c:pt idx="2">
                  <c:v>0.47941999999999996</c:v>
                </c:pt>
                <c:pt idx="3">
                  <c:v>0.70595199999999991</c:v>
                </c:pt>
                <c:pt idx="4">
                  <c:v>0.95098499999999997</c:v>
                </c:pt>
                <c:pt idx="5">
                  <c:v>1.2030689999999999</c:v>
                </c:pt>
                <c:pt idx="6">
                  <c:v>1.469017</c:v>
                </c:pt>
                <c:pt idx="7">
                  <c:v>1.7270620000000001</c:v>
                </c:pt>
                <c:pt idx="8">
                  <c:v>1.9830070000000002</c:v>
                </c:pt>
                <c:pt idx="9">
                  <c:v>2.2408720000000004</c:v>
                </c:pt>
                <c:pt idx="10">
                  <c:v>2.5007920000000006</c:v>
                </c:pt>
                <c:pt idx="11">
                  <c:v>2.7202920000000006</c:v>
                </c:pt>
                <c:pt idx="12">
                  <c:v>2.9593410000000007</c:v>
                </c:pt>
                <c:pt idx="13">
                  <c:v>2.9593410000000007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36F2-4D28-8994-CC3562A380E6}"/>
            </c:ext>
          </c:extLst>
        </c:ser>
        <c:ser>
          <c:idx val="26"/>
          <c:order val="21"/>
          <c:tx>
            <c:strRef>
              <c:f>SH!$CW$2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SH!$CX$4:$CX$18</c:f>
              <c:numCache>
                <c:formatCode>0</c:formatCode>
                <c:ptCount val="15"/>
                <c:pt idx="0">
                  <c:v>0</c:v>
                </c:pt>
                <c:pt idx="1">
                  <c:v>55.767527675276746</c:v>
                </c:pt>
                <c:pt idx="2">
                  <c:v>89.977859778597789</c:v>
                </c:pt>
                <c:pt idx="3">
                  <c:v>115.28413284132841</c:v>
                </c:pt>
                <c:pt idx="4">
                  <c:v>146.68265682656826</c:v>
                </c:pt>
                <c:pt idx="5">
                  <c:v>166.36531365313655</c:v>
                </c:pt>
                <c:pt idx="6">
                  <c:v>184.64206642066421</c:v>
                </c:pt>
                <c:pt idx="7">
                  <c:v>203.38745387453875</c:v>
                </c:pt>
                <c:pt idx="8">
                  <c:v>224.47601476014762</c:v>
                </c:pt>
                <c:pt idx="9">
                  <c:v>245.09594095940957</c:v>
                </c:pt>
                <c:pt idx="10">
                  <c:v>260.09225092250921</c:v>
                </c:pt>
                <c:pt idx="11">
                  <c:v>280.24354243542439</c:v>
                </c:pt>
                <c:pt idx="12">
                  <c:v>306.01845018450183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SH!$CY$4:$CY$18</c:f>
              <c:numCache>
                <c:formatCode>General</c:formatCode>
                <c:ptCount val="15"/>
                <c:pt idx="0">
                  <c:v>0</c:v>
                </c:pt>
                <c:pt idx="1">
                  <c:v>0.25024999999999997</c:v>
                </c:pt>
                <c:pt idx="2">
                  <c:v>0.51912999999999998</c:v>
                </c:pt>
                <c:pt idx="3">
                  <c:v>0.77376999999999996</c:v>
                </c:pt>
                <c:pt idx="4">
                  <c:v>1.1534599999999999</c:v>
                </c:pt>
                <c:pt idx="5">
                  <c:v>1.4055200000000001</c:v>
                </c:pt>
                <c:pt idx="6">
                  <c:v>1.6472500000000001</c:v>
                </c:pt>
                <c:pt idx="7">
                  <c:v>1.9053</c:v>
                </c:pt>
                <c:pt idx="8">
                  <c:v>2.1821700000000002</c:v>
                </c:pt>
                <c:pt idx="9">
                  <c:v>2.4353199999999999</c:v>
                </c:pt>
                <c:pt idx="10">
                  <c:v>2.6092</c:v>
                </c:pt>
                <c:pt idx="11">
                  <c:v>2.8287</c:v>
                </c:pt>
                <c:pt idx="12">
                  <c:v>3.0677500000000002</c:v>
                </c:pt>
                <c:pt idx="13">
                  <c:v>3.3677999999999999</c:v>
                </c:pt>
                <c:pt idx="14">
                  <c:v>3.3677999999999999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36F2-4D28-8994-CC3562A380E6}"/>
            </c:ext>
          </c:extLst>
        </c:ser>
        <c:ser>
          <c:idx val="27"/>
          <c:order val="22"/>
          <c:tx>
            <c:strRef>
              <c:f>SH!$DB$2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SH!$DC$4:$DC$18</c:f>
              <c:numCache>
                <c:formatCode>0</c:formatCode>
                <c:ptCount val="15"/>
                <c:pt idx="0">
                  <c:v>0</c:v>
                </c:pt>
                <c:pt idx="1">
                  <c:v>59.443488943488951</c:v>
                </c:pt>
                <c:pt idx="2">
                  <c:v>90.803439803439801</c:v>
                </c:pt>
                <c:pt idx="3">
                  <c:v>113.73832923832924</c:v>
                </c:pt>
                <c:pt idx="4">
                  <c:v>135.26904176904179</c:v>
                </c:pt>
                <c:pt idx="5">
                  <c:v>157.73587223587225</c:v>
                </c:pt>
                <c:pt idx="6">
                  <c:v>177.86240786240785</c:v>
                </c:pt>
                <c:pt idx="7">
                  <c:v>197.52088452088452</c:v>
                </c:pt>
                <c:pt idx="8">
                  <c:v>219.51965601965603</c:v>
                </c:pt>
                <c:pt idx="9">
                  <c:v>240.11425061425064</c:v>
                </c:pt>
                <c:pt idx="10">
                  <c:v>263.04914004914002</c:v>
                </c:pt>
                <c:pt idx="11">
                  <c:v>289.72850122850127</c:v>
                </c:pt>
                <c:pt idx="12">
                  <c:v>319.2162162162162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SH!$DD$4:$DD$18</c:f>
              <c:numCache>
                <c:formatCode>General</c:formatCode>
                <c:ptCount val="15"/>
                <c:pt idx="0">
                  <c:v>0</c:v>
                </c:pt>
                <c:pt idx="1">
                  <c:v>0.2601</c:v>
                </c:pt>
                <c:pt idx="2">
                  <c:v>0.49099999999999999</c:v>
                </c:pt>
                <c:pt idx="3">
                  <c:v>0.73340000000000005</c:v>
                </c:pt>
                <c:pt idx="4">
                  <c:v>0.97199999999999998</c:v>
                </c:pt>
                <c:pt idx="5">
                  <c:v>1.2492000000000001</c:v>
                </c:pt>
                <c:pt idx="6">
                  <c:v>1.5091000000000001</c:v>
                </c:pt>
                <c:pt idx="7">
                  <c:v>1.7764</c:v>
                </c:pt>
                <c:pt idx="8">
                  <c:v>2.052</c:v>
                </c:pt>
                <c:pt idx="9">
                  <c:v>2.2944</c:v>
                </c:pt>
                <c:pt idx="10">
                  <c:v>2.5436999999999999</c:v>
                </c:pt>
                <c:pt idx="11">
                  <c:v>2.7498</c:v>
                </c:pt>
                <c:pt idx="12">
                  <c:v>2.9339</c:v>
                </c:pt>
                <c:pt idx="13">
                  <c:v>3.1646999999999998</c:v>
                </c:pt>
                <c:pt idx="14">
                  <c:v>3.1646999999999998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6F2-4D28-8994-CC3562A380E6}"/>
            </c:ext>
          </c:extLst>
        </c:ser>
        <c:ser>
          <c:idx val="28"/>
          <c:order val="23"/>
          <c:tx>
            <c:strRef>
              <c:f>SH!$DG$2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SH!$DH$4:$DH$19</c:f>
              <c:numCache>
                <c:formatCode>0</c:formatCode>
                <c:ptCount val="16"/>
                <c:pt idx="0">
                  <c:v>0</c:v>
                </c:pt>
                <c:pt idx="1">
                  <c:v>46.394833948339482</c:v>
                </c:pt>
                <c:pt idx="2">
                  <c:v>76.38745387453875</c:v>
                </c:pt>
                <c:pt idx="3">
                  <c:v>97.007380073800732</c:v>
                </c:pt>
                <c:pt idx="4">
                  <c:v>118.56457564575646</c:v>
                </c:pt>
                <c:pt idx="5">
                  <c:v>140.59040590405905</c:v>
                </c:pt>
                <c:pt idx="6">
                  <c:v>156.52398523985238</c:v>
                </c:pt>
                <c:pt idx="7">
                  <c:v>175.73800738007381</c:v>
                </c:pt>
                <c:pt idx="8">
                  <c:v>192.14022140221405</c:v>
                </c:pt>
                <c:pt idx="9">
                  <c:v>209.47970479704796</c:v>
                </c:pt>
                <c:pt idx="10">
                  <c:v>226.35055350553503</c:v>
                </c:pt>
                <c:pt idx="11">
                  <c:v>243.69003690036899</c:v>
                </c:pt>
                <c:pt idx="12">
                  <c:v>264.77859778597787</c:v>
                </c:pt>
                <c:pt idx="13">
                  <c:v>289.61623616236164</c:v>
                </c:pt>
                <c:pt idx="14">
                  <c:v>311.64206642066421</c:v>
                </c:pt>
                <c:pt idx="15">
                  <c:v>381</c:v>
                </c:pt>
              </c:numCache>
            </c:numRef>
          </c:xVal>
          <c:yVal>
            <c:numRef>
              <c:f>SH!$DI$4:$DI$19</c:f>
              <c:numCache>
                <c:formatCode>General</c:formatCode>
                <c:ptCount val="16"/>
                <c:pt idx="0">
                  <c:v>0</c:v>
                </c:pt>
                <c:pt idx="1">
                  <c:v>0.19481999999999999</c:v>
                </c:pt>
                <c:pt idx="2">
                  <c:v>0.41749000000000003</c:v>
                </c:pt>
                <c:pt idx="3">
                  <c:v>0.61199000000000003</c:v>
                </c:pt>
                <c:pt idx="4">
                  <c:v>0.82121999999999995</c:v>
                </c:pt>
                <c:pt idx="5">
                  <c:v>1.0868199999999999</c:v>
                </c:pt>
                <c:pt idx="6">
                  <c:v>1.29078</c:v>
                </c:pt>
                <c:pt idx="7">
                  <c:v>1.5164899999999999</c:v>
                </c:pt>
                <c:pt idx="8">
                  <c:v>1.72601</c:v>
                </c:pt>
                <c:pt idx="9">
                  <c:v>1.93045</c:v>
                </c:pt>
                <c:pt idx="10">
                  <c:v>2.1051899999999999</c:v>
                </c:pt>
                <c:pt idx="11">
                  <c:v>2.29813</c:v>
                </c:pt>
                <c:pt idx="12">
                  <c:v>2.5274899999999998</c:v>
                </c:pt>
                <c:pt idx="13">
                  <c:v>2.7583500000000001</c:v>
                </c:pt>
                <c:pt idx="14">
                  <c:v>2.9154</c:v>
                </c:pt>
                <c:pt idx="15">
                  <c:v>3.1267399999999999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36F2-4D28-8994-CC3562A380E6}"/>
            </c:ext>
          </c:extLst>
        </c:ser>
        <c:ser>
          <c:idx val="29"/>
          <c:order val="24"/>
          <c:tx>
            <c:strRef>
              <c:f>SH!$DL$2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(SH!$DM$4,SH!$DM$5,SH!$DM$6,SH!$DM$7,SH!$DM$8,SH!$DM$9,SH!$DM$11,SH!$DM$12,SH!$DM$13,SH!$DM$14,SH!$DM$15,SH!$DM$16,SH!$DM$17,SH!$DM$18)</c:f>
              <c:numCache>
                <c:formatCode>0</c:formatCode>
                <c:ptCount val="14"/>
                <c:pt idx="0">
                  <c:v>0</c:v>
                </c:pt>
                <c:pt idx="1">
                  <c:v>62.797047970479703</c:v>
                </c:pt>
                <c:pt idx="2">
                  <c:v>98.413284132841326</c:v>
                </c:pt>
                <c:pt idx="3">
                  <c:v>124.65682656826569</c:v>
                </c:pt>
                <c:pt idx="4">
                  <c:v>147.15129151291512</c:v>
                </c:pt>
                <c:pt idx="5">
                  <c:v>168.23985239852399</c:v>
                </c:pt>
                <c:pt idx="6">
                  <c:v>179.95571955719558</c:v>
                </c:pt>
                <c:pt idx="7">
                  <c:v>201.04428044280442</c:v>
                </c:pt>
                <c:pt idx="8">
                  <c:v>226.35055350553503</c:v>
                </c:pt>
                <c:pt idx="9">
                  <c:v>250.71955719557195</c:v>
                </c:pt>
                <c:pt idx="10">
                  <c:v>278.36900369003689</c:v>
                </c:pt>
                <c:pt idx="11">
                  <c:v>315.39114391143909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(SH!$DN$4,SH!$DN$5,SH!$DN$6,SH!$DN$7,SH!$DN$8,SH!$DN$9,SH!$DN$11,SH!$DN$12,SH!$DN$13,SH!$DN$14,SH!$DN$15,SH!$DN$16,SH!$DN$17,SH!$DN$18)</c:f>
              <c:numCache>
                <c:formatCode>General</c:formatCode>
                <c:ptCount val="14"/>
                <c:pt idx="0">
                  <c:v>0</c:v>
                </c:pt>
                <c:pt idx="1">
                  <c:v>0.28160000000000002</c:v>
                </c:pt>
                <c:pt idx="2">
                  <c:v>0.52039999999999997</c:v>
                </c:pt>
                <c:pt idx="3">
                  <c:v>0.76649999999999996</c:v>
                </c:pt>
                <c:pt idx="4">
                  <c:v>1.0335000000000001</c:v>
                </c:pt>
                <c:pt idx="5">
                  <c:v>1.2747999999999999</c:v>
                </c:pt>
                <c:pt idx="6">
                  <c:v>1.4097</c:v>
                </c:pt>
                <c:pt idx="7">
                  <c:v>1.6818</c:v>
                </c:pt>
                <c:pt idx="8">
                  <c:v>1.9354</c:v>
                </c:pt>
                <c:pt idx="9">
                  <c:v>2.1760999999999999</c:v>
                </c:pt>
                <c:pt idx="10">
                  <c:v>2.4386999999999999</c:v>
                </c:pt>
                <c:pt idx="11">
                  <c:v>2.7202000000000002</c:v>
                </c:pt>
                <c:pt idx="12">
                  <c:v>2.9062000000000001</c:v>
                </c:pt>
                <c:pt idx="13">
                  <c:v>2.9062000000000001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36F2-4D28-8994-CC3562A380E6}"/>
            </c:ext>
          </c:extLst>
        </c:ser>
        <c:ser>
          <c:idx val="30"/>
          <c:order val="25"/>
          <c:tx>
            <c:strRef>
              <c:f>SH!$DQ$2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SH!$DR$4:$DR$17</c:f>
              <c:numCache>
                <c:formatCode>0</c:formatCode>
                <c:ptCount val="14"/>
                <c:pt idx="0">
                  <c:v>0</c:v>
                </c:pt>
                <c:pt idx="1">
                  <c:v>59.516605166051662</c:v>
                </c:pt>
                <c:pt idx="2">
                  <c:v>92.789667896678964</c:v>
                </c:pt>
                <c:pt idx="3">
                  <c:v>118.56457564575646</c:v>
                </c:pt>
                <c:pt idx="4">
                  <c:v>143.40221402214021</c:v>
                </c:pt>
                <c:pt idx="5">
                  <c:v>167.30258302583024</c:v>
                </c:pt>
                <c:pt idx="6">
                  <c:v>189.32841328413284</c:v>
                </c:pt>
                <c:pt idx="7">
                  <c:v>211.82287822878229</c:v>
                </c:pt>
                <c:pt idx="8">
                  <c:v>234.31734317343174</c:v>
                </c:pt>
                <c:pt idx="9">
                  <c:v>258.21771217712177</c:v>
                </c:pt>
                <c:pt idx="10">
                  <c:v>283.99261992619927</c:v>
                </c:pt>
                <c:pt idx="11">
                  <c:v>321.01476014760146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SH!$DS$4:$DS$17</c:f>
              <c:numCache>
                <c:formatCode>General</c:formatCode>
                <c:ptCount val="14"/>
                <c:pt idx="0">
                  <c:v>0</c:v>
                </c:pt>
                <c:pt idx="1">
                  <c:v>0.25290000000000001</c:v>
                </c:pt>
                <c:pt idx="2">
                  <c:v>0.50280000000000002</c:v>
                </c:pt>
                <c:pt idx="3">
                  <c:v>0.76080000000000003</c:v>
                </c:pt>
                <c:pt idx="4">
                  <c:v>1.0519000000000001</c:v>
                </c:pt>
                <c:pt idx="5">
                  <c:v>1.355</c:v>
                </c:pt>
                <c:pt idx="6">
                  <c:v>1.6415999999999999</c:v>
                </c:pt>
                <c:pt idx="7">
                  <c:v>1.9319999999999999</c:v>
                </c:pt>
                <c:pt idx="8">
                  <c:v>2.2040000000000002</c:v>
                </c:pt>
                <c:pt idx="9">
                  <c:v>2.476</c:v>
                </c:pt>
                <c:pt idx="10">
                  <c:v>2.7296</c:v>
                </c:pt>
                <c:pt idx="11">
                  <c:v>2.9767999999999999</c:v>
                </c:pt>
                <c:pt idx="12">
                  <c:v>3.1349</c:v>
                </c:pt>
                <c:pt idx="13">
                  <c:v>3.1349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36F2-4D28-8994-CC3562A380E6}"/>
            </c:ext>
          </c:extLst>
        </c:ser>
        <c:ser>
          <c:idx val="31"/>
          <c:order val="26"/>
          <c:tx>
            <c:strRef>
              <c:f>SH!$DV$2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SH!$DW$4:$DW$19</c:f>
              <c:numCache>
                <c:formatCode>0</c:formatCode>
                <c:ptCount val="16"/>
                <c:pt idx="0">
                  <c:v>0</c:v>
                </c:pt>
                <c:pt idx="1">
                  <c:v>55.366995073891623</c:v>
                </c:pt>
                <c:pt idx="2">
                  <c:v>86.334975369458135</c:v>
                </c:pt>
                <c:pt idx="3">
                  <c:v>114.01847290640394</c:v>
                </c:pt>
                <c:pt idx="4">
                  <c:v>136.54064039408865</c:v>
                </c:pt>
                <c:pt idx="5">
                  <c:v>156.71674876847291</c:v>
                </c:pt>
                <c:pt idx="6">
                  <c:v>177.83128078817734</c:v>
                </c:pt>
                <c:pt idx="7">
                  <c:v>198.47660098522167</c:v>
                </c:pt>
                <c:pt idx="8">
                  <c:v>212.55295566502463</c:v>
                </c:pt>
                <c:pt idx="9">
                  <c:v>230.85221674876848</c:v>
                </c:pt>
                <c:pt idx="10">
                  <c:v>251.02832512315268</c:v>
                </c:pt>
                <c:pt idx="11">
                  <c:v>271.20443349753691</c:v>
                </c:pt>
                <c:pt idx="12">
                  <c:v>293.25738916256159</c:v>
                </c:pt>
                <c:pt idx="13">
                  <c:v>326.57142857142856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SH!$DX$4:$DX$19</c:f>
              <c:numCache>
                <c:formatCode>General</c:formatCode>
                <c:ptCount val="16"/>
                <c:pt idx="0">
                  <c:v>0</c:v>
                </c:pt>
                <c:pt idx="1">
                  <c:v>0.22450000000000001</c:v>
                </c:pt>
                <c:pt idx="2">
                  <c:v>0.45200000000000001</c:v>
                </c:pt>
                <c:pt idx="3">
                  <c:v>0.72619999999999996</c:v>
                </c:pt>
                <c:pt idx="4">
                  <c:v>0.97950000000000004</c:v>
                </c:pt>
                <c:pt idx="5">
                  <c:v>1.2445999999999999</c:v>
                </c:pt>
                <c:pt idx="6">
                  <c:v>1.5119</c:v>
                </c:pt>
                <c:pt idx="7">
                  <c:v>1.7804</c:v>
                </c:pt>
                <c:pt idx="8">
                  <c:v>1.9464999999999999</c:v>
                </c:pt>
                <c:pt idx="9">
                  <c:v>2.1634000000000002</c:v>
                </c:pt>
                <c:pt idx="10">
                  <c:v>2.4011999999999998</c:v>
                </c:pt>
                <c:pt idx="11">
                  <c:v>2.5941000000000001</c:v>
                </c:pt>
                <c:pt idx="12">
                  <c:v>2.7818000000000001</c:v>
                </c:pt>
                <c:pt idx="13">
                  <c:v>3.0108000000000001</c:v>
                </c:pt>
                <c:pt idx="14">
                  <c:v>3.1718999999999999</c:v>
                </c:pt>
                <c:pt idx="15">
                  <c:v>3.1718999999999999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36F2-4D28-8994-CC3562A380E6}"/>
            </c:ext>
          </c:extLst>
        </c:ser>
        <c:ser>
          <c:idx val="32"/>
          <c:order val="27"/>
          <c:tx>
            <c:strRef>
              <c:f>SH!$EA$2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SH!$EB$4:$EB$17</c:f>
              <c:numCache>
                <c:formatCode>0</c:formatCode>
                <c:ptCount val="14"/>
                <c:pt idx="0">
                  <c:v>0</c:v>
                </c:pt>
                <c:pt idx="1">
                  <c:v>60.059113300492612</c:v>
                </c:pt>
                <c:pt idx="2">
                  <c:v>92.903940886699516</c:v>
                </c:pt>
                <c:pt idx="3">
                  <c:v>119.17980295566502</c:v>
                </c:pt>
                <c:pt idx="4">
                  <c:v>140.29433497536948</c:v>
                </c:pt>
                <c:pt idx="5">
                  <c:v>163.75492610837438</c:v>
                </c:pt>
                <c:pt idx="6">
                  <c:v>185.80788177339903</c:v>
                </c:pt>
                <c:pt idx="7">
                  <c:v>207.86083743842363</c:v>
                </c:pt>
                <c:pt idx="8">
                  <c:v>229.44458128078816</c:v>
                </c:pt>
                <c:pt idx="9">
                  <c:v>254.78201970443351</c:v>
                </c:pt>
                <c:pt idx="10">
                  <c:v>278.71182266009856</c:v>
                </c:pt>
                <c:pt idx="11">
                  <c:v>319.06403940886696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SH!$EC$4:$EC$17</c:f>
              <c:numCache>
                <c:formatCode>General</c:formatCode>
                <c:ptCount val="14"/>
                <c:pt idx="0">
                  <c:v>0</c:v>
                </c:pt>
                <c:pt idx="1">
                  <c:v>0.27650000000000002</c:v>
                </c:pt>
                <c:pt idx="2">
                  <c:v>0.5454</c:v>
                </c:pt>
                <c:pt idx="3">
                  <c:v>0.82630000000000003</c:v>
                </c:pt>
                <c:pt idx="4">
                  <c:v>1.0844</c:v>
                </c:pt>
                <c:pt idx="5">
                  <c:v>1.3897999999999999</c:v>
                </c:pt>
                <c:pt idx="6">
                  <c:v>1.6673</c:v>
                </c:pt>
                <c:pt idx="7">
                  <c:v>1.954</c:v>
                </c:pt>
                <c:pt idx="8">
                  <c:v>2.218</c:v>
                </c:pt>
                <c:pt idx="9">
                  <c:v>2.4948000000000001</c:v>
                </c:pt>
                <c:pt idx="10">
                  <c:v>2.7130000000000001</c:v>
                </c:pt>
                <c:pt idx="11">
                  <c:v>2.98</c:v>
                </c:pt>
                <c:pt idx="12">
                  <c:v>3.1482999999999999</c:v>
                </c:pt>
                <c:pt idx="13">
                  <c:v>3.1482999999999999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36F2-4D28-8994-CC3562A380E6}"/>
            </c:ext>
          </c:extLst>
        </c:ser>
        <c:ser>
          <c:idx val="33"/>
          <c:order val="28"/>
          <c:tx>
            <c:strRef>
              <c:f>SH!$EF$2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SH!$EG$4:$EG$18</c:f>
              <c:numCache>
                <c:formatCode>0</c:formatCode>
                <c:ptCount val="15"/>
                <c:pt idx="0">
                  <c:v>0</c:v>
                </c:pt>
                <c:pt idx="1">
                  <c:v>58.070631970260223</c:v>
                </c:pt>
                <c:pt idx="2">
                  <c:v>89.230483271375462</c:v>
                </c:pt>
                <c:pt idx="3">
                  <c:v>115.19702602230484</c:v>
                </c:pt>
                <c:pt idx="4">
                  <c:v>137.85873605947955</c:v>
                </c:pt>
                <c:pt idx="5">
                  <c:v>160.04832713754647</c:v>
                </c:pt>
                <c:pt idx="6">
                  <c:v>182.23791821561338</c:v>
                </c:pt>
                <c:pt idx="7">
                  <c:v>204.42750929368029</c:v>
                </c:pt>
                <c:pt idx="8">
                  <c:v>223.78438661710038</c:v>
                </c:pt>
                <c:pt idx="9">
                  <c:v>242.66914498141264</c:v>
                </c:pt>
                <c:pt idx="10">
                  <c:v>265.80297397769516</c:v>
                </c:pt>
                <c:pt idx="11">
                  <c:v>292.2416356877323</c:v>
                </c:pt>
                <c:pt idx="12">
                  <c:v>321.51301115241637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SH!$EH$4:$EH$18</c:f>
              <c:numCache>
                <c:formatCode>General</c:formatCode>
                <c:ptCount val="15"/>
                <c:pt idx="0">
                  <c:v>0</c:v>
                </c:pt>
                <c:pt idx="1">
                  <c:v>0.25469999999999998</c:v>
                </c:pt>
                <c:pt idx="2">
                  <c:v>0.48980000000000001</c:v>
                </c:pt>
                <c:pt idx="3">
                  <c:v>0.74229999999999996</c:v>
                </c:pt>
                <c:pt idx="4">
                  <c:v>1.0073000000000001</c:v>
                </c:pt>
                <c:pt idx="5">
                  <c:v>1.2693000000000001</c:v>
                </c:pt>
                <c:pt idx="6">
                  <c:v>1.5382</c:v>
                </c:pt>
                <c:pt idx="7">
                  <c:v>1.8058000000000001</c:v>
                </c:pt>
                <c:pt idx="8">
                  <c:v>2.0318999999999998</c:v>
                </c:pt>
                <c:pt idx="9">
                  <c:v>2.2393999999999998</c:v>
                </c:pt>
                <c:pt idx="10">
                  <c:v>2.4529000000000001</c:v>
                </c:pt>
                <c:pt idx="11">
                  <c:v>2.6796000000000002</c:v>
                </c:pt>
                <c:pt idx="12">
                  <c:v>2.8491</c:v>
                </c:pt>
                <c:pt idx="13">
                  <c:v>2.9904999999999999</c:v>
                </c:pt>
                <c:pt idx="14">
                  <c:v>2.9904999999999999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36F2-4D28-8994-CC3562A380E6}"/>
            </c:ext>
          </c:extLst>
        </c:ser>
        <c:ser>
          <c:idx val="34"/>
          <c:order val="29"/>
          <c:tx>
            <c:strRef>
              <c:f>SH!$EK$2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SH!$EL$4:$EL$17</c:f>
              <c:numCache>
                <c:formatCode>0</c:formatCode>
                <c:ptCount val="14"/>
                <c:pt idx="0">
                  <c:v>0</c:v>
                </c:pt>
                <c:pt idx="1">
                  <c:v>53.349442379182157</c:v>
                </c:pt>
                <c:pt idx="2">
                  <c:v>85.45353159851301</c:v>
                </c:pt>
                <c:pt idx="3">
                  <c:v>108.58736059479554</c:v>
                </c:pt>
                <c:pt idx="4">
                  <c:v>132.66542750929366</c:v>
                </c:pt>
                <c:pt idx="5">
                  <c:v>153.43866171003717</c:v>
                </c:pt>
                <c:pt idx="6">
                  <c:v>177.98884758364312</c:v>
                </c:pt>
                <c:pt idx="7">
                  <c:v>198.28996282527882</c:v>
                </c:pt>
                <c:pt idx="8">
                  <c:v>220.00743494423793</c:v>
                </c:pt>
                <c:pt idx="9">
                  <c:v>241.25278810408921</c:v>
                </c:pt>
                <c:pt idx="10">
                  <c:v>270.99628252788102</c:v>
                </c:pt>
                <c:pt idx="11">
                  <c:v>304.51672862453535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SH!$EM$4:$EM$17</c:f>
              <c:numCache>
                <c:formatCode>General</c:formatCode>
                <c:ptCount val="14"/>
                <c:pt idx="0">
                  <c:v>0</c:v>
                </c:pt>
                <c:pt idx="1">
                  <c:v>0.26300000000000001</c:v>
                </c:pt>
                <c:pt idx="2">
                  <c:v>0.51439999999999997</c:v>
                </c:pt>
                <c:pt idx="3">
                  <c:v>0.74309999999999998</c:v>
                </c:pt>
                <c:pt idx="4">
                  <c:v>1.0139</c:v>
                </c:pt>
                <c:pt idx="5">
                  <c:v>1.2749999999999999</c:v>
                </c:pt>
                <c:pt idx="6">
                  <c:v>1.5992</c:v>
                </c:pt>
                <c:pt idx="7">
                  <c:v>1.8658999999999999</c:v>
                </c:pt>
                <c:pt idx="8">
                  <c:v>2.1383999999999999</c:v>
                </c:pt>
                <c:pt idx="9">
                  <c:v>2.3919999999999999</c:v>
                </c:pt>
                <c:pt idx="10">
                  <c:v>2.7078000000000002</c:v>
                </c:pt>
                <c:pt idx="11">
                  <c:v>2.9927999999999999</c:v>
                </c:pt>
                <c:pt idx="12">
                  <c:v>3.2250000000000001</c:v>
                </c:pt>
                <c:pt idx="13">
                  <c:v>3.2250000000000001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36F2-4D28-8994-CC3562A380E6}"/>
            </c:ext>
          </c:extLst>
        </c:ser>
        <c:ser>
          <c:idx val="35"/>
          <c:order val="30"/>
          <c:tx>
            <c:strRef>
              <c:f>SH!$EP$2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SH!$EQ$4:$EQ$16</c:f>
              <c:numCache>
                <c:formatCode>0</c:formatCode>
                <c:ptCount val="13"/>
                <c:pt idx="0">
                  <c:v>0</c:v>
                </c:pt>
                <c:pt idx="1">
                  <c:v>54.90186335403726</c:v>
                </c:pt>
                <c:pt idx="2">
                  <c:v>88.978881987577637</c:v>
                </c:pt>
                <c:pt idx="3">
                  <c:v>117.37639751552794</c:v>
                </c:pt>
                <c:pt idx="4">
                  <c:v>146.72049689440993</c:v>
                </c:pt>
                <c:pt idx="5">
                  <c:v>168.49192546583851</c:v>
                </c:pt>
                <c:pt idx="6">
                  <c:v>191.20993788819877</c:v>
                </c:pt>
                <c:pt idx="7">
                  <c:v>213.45465838509315</c:v>
                </c:pt>
                <c:pt idx="8">
                  <c:v>242.32546583850933</c:v>
                </c:pt>
                <c:pt idx="9">
                  <c:v>274.03602484472049</c:v>
                </c:pt>
                <c:pt idx="10">
                  <c:v>312.3726708074534</c:v>
                </c:pt>
                <c:pt idx="11">
                  <c:v>381</c:v>
                </c:pt>
                <c:pt idx="12">
                  <c:v>381</c:v>
                </c:pt>
              </c:numCache>
            </c:numRef>
          </c:xVal>
          <c:yVal>
            <c:numRef>
              <c:f>SH!$ER$4:$ER$16</c:f>
              <c:numCache>
                <c:formatCode>General</c:formatCode>
                <c:ptCount val="13"/>
                <c:pt idx="0">
                  <c:v>0</c:v>
                </c:pt>
                <c:pt idx="1">
                  <c:v>0.28449999999999998</c:v>
                </c:pt>
                <c:pt idx="2">
                  <c:v>0.55269999999999997</c:v>
                </c:pt>
                <c:pt idx="3">
                  <c:v>0.85060000000000002</c:v>
                </c:pt>
                <c:pt idx="4">
                  <c:v>1.1863999999999999</c:v>
                </c:pt>
                <c:pt idx="5">
                  <c:v>1.4654</c:v>
                </c:pt>
                <c:pt idx="6">
                  <c:v>1.7466999999999999</c:v>
                </c:pt>
                <c:pt idx="7">
                  <c:v>2.0005999999999999</c:v>
                </c:pt>
                <c:pt idx="8">
                  <c:v>2.2930000000000001</c:v>
                </c:pt>
                <c:pt idx="9">
                  <c:v>2.5558000000000001</c:v>
                </c:pt>
                <c:pt idx="10">
                  <c:v>2.8069000000000002</c:v>
                </c:pt>
                <c:pt idx="11">
                  <c:v>2.9807999999999999</c:v>
                </c:pt>
                <c:pt idx="12">
                  <c:v>2.9807999999999999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36F2-4D28-8994-CC3562A380E6}"/>
            </c:ext>
          </c:extLst>
        </c:ser>
        <c:ser>
          <c:idx val="36"/>
          <c:order val="31"/>
          <c:tx>
            <c:strRef>
              <c:f>SH!$EU$2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SH!$EV$4:$EV$17</c:f>
              <c:numCache>
                <c:formatCode>0</c:formatCode>
                <c:ptCount val="14"/>
                <c:pt idx="0">
                  <c:v>0</c:v>
                </c:pt>
                <c:pt idx="1">
                  <c:v>50.925742574257427</c:v>
                </c:pt>
                <c:pt idx="2">
                  <c:v>84.876237623762378</c:v>
                </c:pt>
                <c:pt idx="3">
                  <c:v>111.75371287128712</c:v>
                </c:pt>
                <c:pt idx="4">
                  <c:v>133.91584158415841</c:v>
                </c:pt>
                <c:pt idx="5">
                  <c:v>156.07797029702968</c:v>
                </c:pt>
                <c:pt idx="6">
                  <c:v>177.76856435643566</c:v>
                </c:pt>
                <c:pt idx="7">
                  <c:v>202.75990099009903</c:v>
                </c:pt>
                <c:pt idx="8">
                  <c:v>225.86509900990097</c:v>
                </c:pt>
                <c:pt idx="9">
                  <c:v>248.0272277227723</c:v>
                </c:pt>
                <c:pt idx="10">
                  <c:v>277.26237623762376</c:v>
                </c:pt>
                <c:pt idx="11">
                  <c:v>309.79826732673263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SH!$EW$4:$EW$17</c:f>
              <c:numCache>
                <c:formatCode>General</c:formatCode>
                <c:ptCount val="14"/>
                <c:pt idx="0">
                  <c:v>0</c:v>
                </c:pt>
                <c:pt idx="1">
                  <c:v>0.2306</c:v>
                </c:pt>
                <c:pt idx="2">
                  <c:v>0.50429999999999997</c:v>
                </c:pt>
                <c:pt idx="3">
                  <c:v>0.78159999999999996</c:v>
                </c:pt>
                <c:pt idx="4">
                  <c:v>1.0513999999999999</c:v>
                </c:pt>
                <c:pt idx="5">
                  <c:v>1.3309</c:v>
                </c:pt>
                <c:pt idx="6">
                  <c:v>1.6212</c:v>
                </c:pt>
                <c:pt idx="7">
                  <c:v>1.9533</c:v>
                </c:pt>
                <c:pt idx="8">
                  <c:v>2.2513000000000001</c:v>
                </c:pt>
                <c:pt idx="9">
                  <c:v>2.5055999999999998</c:v>
                </c:pt>
                <c:pt idx="10">
                  <c:v>2.7995000000000001</c:v>
                </c:pt>
                <c:pt idx="11">
                  <c:v>3.0428999999999999</c:v>
                </c:pt>
                <c:pt idx="12">
                  <c:v>3.2440000000000002</c:v>
                </c:pt>
                <c:pt idx="13">
                  <c:v>3.2440000000000002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36F2-4D28-8994-CC3562A380E6}"/>
            </c:ext>
          </c:extLst>
        </c:ser>
        <c:ser>
          <c:idx val="15"/>
          <c:order val="32"/>
          <c:tx>
            <c:strRef>
              <c:f>SH!$EZ$2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SH!$FA$4:$FA$18</c:f>
              <c:numCache>
                <c:formatCode>0</c:formatCode>
                <c:ptCount val="15"/>
                <c:pt idx="0">
                  <c:v>0</c:v>
                </c:pt>
                <c:pt idx="1">
                  <c:v>59.014869888475836</c:v>
                </c:pt>
                <c:pt idx="2">
                  <c:v>88.522304832713758</c:v>
                </c:pt>
                <c:pt idx="3">
                  <c:v>115.66914498141264</c:v>
                </c:pt>
                <c:pt idx="4">
                  <c:v>136.91449814126395</c:v>
                </c:pt>
                <c:pt idx="5">
                  <c:v>160.52044609665427</c:v>
                </c:pt>
                <c:pt idx="6">
                  <c:v>181.76579925650557</c:v>
                </c:pt>
                <c:pt idx="7">
                  <c:v>203.01115241635688</c:v>
                </c:pt>
                <c:pt idx="8">
                  <c:v>226.61710037174723</c:v>
                </c:pt>
                <c:pt idx="9">
                  <c:v>250.22304832713755</c:v>
                </c:pt>
                <c:pt idx="10">
                  <c:v>276.18959107806694</c:v>
                </c:pt>
                <c:pt idx="11">
                  <c:v>308.05762081784388</c:v>
                </c:pt>
                <c:pt idx="12">
                  <c:v>354.08921933085503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SH!$FB$4:$FB$18</c:f>
              <c:numCache>
                <c:formatCode>General</c:formatCode>
                <c:ptCount val="1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0.77500000000000002</c:v>
                </c:pt>
                <c:pt idx="4">
                  <c:v>1.05</c:v>
                </c:pt>
                <c:pt idx="5">
                  <c:v>1.35</c:v>
                </c:pt>
                <c:pt idx="6">
                  <c:v>1.6</c:v>
                </c:pt>
                <c:pt idx="7">
                  <c:v>1.875</c:v>
                </c:pt>
                <c:pt idx="8">
                  <c:v>2.1575000000000002</c:v>
                </c:pt>
                <c:pt idx="9">
                  <c:v>2.4</c:v>
                </c:pt>
                <c:pt idx="10">
                  <c:v>2.6625000000000001</c:v>
                </c:pt>
                <c:pt idx="11">
                  <c:v>2.88</c:v>
                </c:pt>
                <c:pt idx="12">
                  <c:v>3.0625</c:v>
                </c:pt>
                <c:pt idx="13">
                  <c:v>3.1</c:v>
                </c:pt>
                <c:pt idx="14">
                  <c:v>3.1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F99-4269-9F34-5959E73FC700}"/>
            </c:ext>
          </c:extLst>
        </c:ser>
        <c:ser>
          <c:idx val="1"/>
          <c:order val="33"/>
          <c:tx>
            <c:v>1985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SH!$FF$4:$FF$20</c:f>
              <c:numCache>
                <c:formatCode>0</c:formatCode>
                <c:ptCount val="17"/>
                <c:pt idx="0">
                  <c:v>0</c:v>
                </c:pt>
                <c:pt idx="1">
                  <c:v>54.293680297397771</c:v>
                </c:pt>
                <c:pt idx="2">
                  <c:v>101.50557620817844</c:v>
                </c:pt>
                <c:pt idx="3">
                  <c:v>120.39033457249072</c:v>
                </c:pt>
                <c:pt idx="4">
                  <c:v>136.91449814126395</c:v>
                </c:pt>
                <c:pt idx="5">
                  <c:v>153.43866171003717</c:v>
                </c:pt>
                <c:pt idx="6">
                  <c:v>169.96282527881041</c:v>
                </c:pt>
                <c:pt idx="7">
                  <c:v>188.84758364312268</c:v>
                </c:pt>
                <c:pt idx="8">
                  <c:v>207.73234200743497</c:v>
                </c:pt>
                <c:pt idx="9">
                  <c:v>224.25650557620818</c:v>
                </c:pt>
                <c:pt idx="10">
                  <c:v>239.60037174721191</c:v>
                </c:pt>
                <c:pt idx="11">
                  <c:v>263.20631970260223</c:v>
                </c:pt>
                <c:pt idx="12">
                  <c:v>287.9925650557621</c:v>
                </c:pt>
                <c:pt idx="13">
                  <c:v>321.04089219330854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SH!$FG$4:$FG$20</c:f>
              <c:numCache>
                <c:formatCode>General</c:formatCode>
                <c:ptCount val="17"/>
                <c:pt idx="0">
                  <c:v>0</c:v>
                </c:pt>
                <c:pt idx="1">
                  <c:v>0.26</c:v>
                </c:pt>
                <c:pt idx="2">
                  <c:v>0.7</c:v>
                </c:pt>
                <c:pt idx="3">
                  <c:v>0.93</c:v>
                </c:pt>
                <c:pt idx="4">
                  <c:v>1.1399999999999999</c:v>
                </c:pt>
                <c:pt idx="5">
                  <c:v>1.38</c:v>
                </c:pt>
                <c:pt idx="6">
                  <c:v>1.62</c:v>
                </c:pt>
                <c:pt idx="7">
                  <c:v>1.87</c:v>
                </c:pt>
                <c:pt idx="8">
                  <c:v>2.14</c:v>
                </c:pt>
                <c:pt idx="9">
                  <c:v>2.38</c:v>
                </c:pt>
                <c:pt idx="10">
                  <c:v>2.6</c:v>
                </c:pt>
                <c:pt idx="11">
                  <c:v>2.86</c:v>
                </c:pt>
                <c:pt idx="12">
                  <c:v>3.2</c:v>
                </c:pt>
                <c:pt idx="13">
                  <c:v>3.36</c:v>
                </c:pt>
                <c:pt idx="14">
                  <c:v>3.54</c:v>
                </c:pt>
                <c:pt idx="15">
                  <c:v>3.54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EAB-4020-A178-F8C3CEF1FB70}"/>
            </c:ext>
          </c:extLst>
        </c:ser>
        <c:ser>
          <c:idx val="2"/>
          <c:order val="34"/>
          <c:tx>
            <c:v>1984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SH!$FK$4:$FK$19</c:f>
              <c:numCache>
                <c:formatCode>0</c:formatCode>
                <c:ptCount val="16"/>
                <c:pt idx="0">
                  <c:v>0</c:v>
                </c:pt>
                <c:pt idx="1">
                  <c:v>46.031598513011154</c:v>
                </c:pt>
                <c:pt idx="2">
                  <c:v>77.899628252788105</c:v>
                </c:pt>
                <c:pt idx="3">
                  <c:v>106.22676579925651</c:v>
                </c:pt>
                <c:pt idx="4">
                  <c:v>128.65241635687732</c:v>
                </c:pt>
                <c:pt idx="5">
                  <c:v>148.71747211895911</c:v>
                </c:pt>
                <c:pt idx="6">
                  <c:v>169.96282527881041</c:v>
                </c:pt>
                <c:pt idx="7">
                  <c:v>191.20817843866169</c:v>
                </c:pt>
                <c:pt idx="8">
                  <c:v>210.09293680297398</c:v>
                </c:pt>
                <c:pt idx="9">
                  <c:v>226.61710037174723</c:v>
                </c:pt>
                <c:pt idx="10">
                  <c:v>245.50185873605949</c:v>
                </c:pt>
                <c:pt idx="11">
                  <c:v>264.38661710037172</c:v>
                </c:pt>
                <c:pt idx="12">
                  <c:v>287.9925650557621</c:v>
                </c:pt>
                <c:pt idx="13">
                  <c:v>316.31970260223051</c:v>
                </c:pt>
                <c:pt idx="14">
                  <c:v>351.72862453531599</c:v>
                </c:pt>
                <c:pt idx="15">
                  <c:v>381</c:v>
                </c:pt>
              </c:numCache>
            </c:numRef>
          </c:xVal>
          <c:yVal>
            <c:numRef>
              <c:f>SH!$FL$4:$FL$19</c:f>
              <c:numCache>
                <c:formatCode>General</c:formatCode>
                <c:ptCount val="16"/>
                <c:pt idx="0">
                  <c:v>0</c:v>
                </c:pt>
                <c:pt idx="1">
                  <c:v>0.16</c:v>
                </c:pt>
                <c:pt idx="2">
                  <c:v>0.41</c:v>
                </c:pt>
                <c:pt idx="3">
                  <c:v>0.7</c:v>
                </c:pt>
                <c:pt idx="4">
                  <c:v>1</c:v>
                </c:pt>
                <c:pt idx="5">
                  <c:v>1.28</c:v>
                </c:pt>
                <c:pt idx="6">
                  <c:v>1.58</c:v>
                </c:pt>
                <c:pt idx="7">
                  <c:v>1.88</c:v>
                </c:pt>
                <c:pt idx="8">
                  <c:v>2.1800000000000002</c:v>
                </c:pt>
                <c:pt idx="9">
                  <c:v>2.44</c:v>
                </c:pt>
                <c:pt idx="10">
                  <c:v>2.68</c:v>
                </c:pt>
                <c:pt idx="11">
                  <c:v>2.9</c:v>
                </c:pt>
                <c:pt idx="12">
                  <c:v>3.12</c:v>
                </c:pt>
                <c:pt idx="13">
                  <c:v>3.34</c:v>
                </c:pt>
                <c:pt idx="14">
                  <c:v>3.5</c:v>
                </c:pt>
                <c:pt idx="15">
                  <c:v>3.55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EAB-4020-A178-F8C3CEF1FB70}"/>
            </c:ext>
          </c:extLst>
        </c:ser>
        <c:ser>
          <c:idx val="3"/>
          <c:order val="35"/>
          <c:tx>
            <c:v>1983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SH!$FP$4:$FP$20</c:f>
              <c:numCache>
                <c:formatCode>0</c:formatCode>
                <c:ptCount val="17"/>
                <c:pt idx="0">
                  <c:v>0</c:v>
                </c:pt>
                <c:pt idx="1">
                  <c:v>42.490706319702603</c:v>
                </c:pt>
                <c:pt idx="2">
                  <c:v>68.457249070631974</c:v>
                </c:pt>
                <c:pt idx="3">
                  <c:v>92.063197026022308</c:v>
                </c:pt>
                <c:pt idx="4">
                  <c:v>110.94795539033456</c:v>
                </c:pt>
                <c:pt idx="5">
                  <c:v>125.11152416356877</c:v>
                </c:pt>
                <c:pt idx="6">
                  <c:v>143.99628252788105</c:v>
                </c:pt>
                <c:pt idx="7">
                  <c:v>162.88104089219331</c:v>
                </c:pt>
                <c:pt idx="8">
                  <c:v>177.04460966542752</c:v>
                </c:pt>
                <c:pt idx="9">
                  <c:v>197.1096654275093</c:v>
                </c:pt>
                <c:pt idx="10">
                  <c:v>215.99442379182156</c:v>
                </c:pt>
                <c:pt idx="11">
                  <c:v>236.05947955390334</c:v>
                </c:pt>
                <c:pt idx="12">
                  <c:v>259.66542750929369</c:v>
                </c:pt>
                <c:pt idx="13">
                  <c:v>285.63197026022306</c:v>
                </c:pt>
                <c:pt idx="14">
                  <c:v>321.04089219330854</c:v>
                </c:pt>
                <c:pt idx="15">
                  <c:v>349.36802973977694</c:v>
                </c:pt>
                <c:pt idx="16">
                  <c:v>381</c:v>
                </c:pt>
              </c:numCache>
            </c:numRef>
          </c:xVal>
          <c:yVal>
            <c:numRef>
              <c:f>SH!$FQ$4:$FQ$20</c:f>
              <c:numCache>
                <c:formatCode>General</c:formatCode>
                <c:ptCount val="17"/>
                <c:pt idx="0">
                  <c:v>0</c:v>
                </c:pt>
                <c:pt idx="1">
                  <c:v>0.15</c:v>
                </c:pt>
                <c:pt idx="2">
                  <c:v>0.33750000000000002</c:v>
                </c:pt>
                <c:pt idx="3">
                  <c:v>0.57499999999999996</c:v>
                </c:pt>
                <c:pt idx="4">
                  <c:v>0.8</c:v>
                </c:pt>
                <c:pt idx="5">
                  <c:v>1</c:v>
                </c:pt>
                <c:pt idx="6">
                  <c:v>1.25</c:v>
                </c:pt>
                <c:pt idx="7">
                  <c:v>1.55</c:v>
                </c:pt>
                <c:pt idx="8">
                  <c:v>1.7749999999999999</c:v>
                </c:pt>
                <c:pt idx="9">
                  <c:v>2.0375000000000001</c:v>
                </c:pt>
                <c:pt idx="10">
                  <c:v>2.3250000000000002</c:v>
                </c:pt>
                <c:pt idx="11">
                  <c:v>2.6</c:v>
                </c:pt>
                <c:pt idx="12">
                  <c:v>2.9</c:v>
                </c:pt>
                <c:pt idx="13">
                  <c:v>3.15</c:v>
                </c:pt>
                <c:pt idx="14">
                  <c:v>3.4249999999999998</c:v>
                </c:pt>
                <c:pt idx="15">
                  <c:v>3.55</c:v>
                </c:pt>
                <c:pt idx="16">
                  <c:v>3.6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EAB-4020-A178-F8C3CEF1FB70}"/>
            </c:ext>
          </c:extLst>
        </c:ser>
        <c:ser>
          <c:idx val="4"/>
          <c:order val="36"/>
          <c:tx>
            <c:v>1982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SH!$FU$4:$FU$25</c:f>
              <c:numCache>
                <c:formatCode>0</c:formatCode>
                <c:ptCount val="22"/>
                <c:pt idx="0">
                  <c:v>0</c:v>
                </c:pt>
                <c:pt idx="1">
                  <c:v>30.687732342007436</c:v>
                </c:pt>
                <c:pt idx="2">
                  <c:v>59.014869888475836</c:v>
                </c:pt>
                <c:pt idx="3">
                  <c:v>73.178438661710032</c:v>
                </c:pt>
                <c:pt idx="4">
                  <c:v>101.50557620817844</c:v>
                </c:pt>
                <c:pt idx="5">
                  <c:v>120.39033457249072</c:v>
                </c:pt>
                <c:pt idx="6">
                  <c:v>129.83271375464685</c:v>
                </c:pt>
                <c:pt idx="7">
                  <c:v>148.71747211895911</c:v>
                </c:pt>
                <c:pt idx="8">
                  <c:v>162.88104089219331</c:v>
                </c:pt>
                <c:pt idx="9">
                  <c:v>177.04460966542752</c:v>
                </c:pt>
                <c:pt idx="10">
                  <c:v>191.20817843866169</c:v>
                </c:pt>
                <c:pt idx="11">
                  <c:v>205.37174721189589</c:v>
                </c:pt>
                <c:pt idx="12">
                  <c:v>219.5353159851301</c:v>
                </c:pt>
                <c:pt idx="13">
                  <c:v>233.6988847583643</c:v>
                </c:pt>
                <c:pt idx="14">
                  <c:v>247.8624535315985</c:v>
                </c:pt>
                <c:pt idx="15">
                  <c:v>262.02602230483274</c:v>
                </c:pt>
                <c:pt idx="16">
                  <c:v>280.91078066914497</c:v>
                </c:pt>
                <c:pt idx="17">
                  <c:v>297.43494423791822</c:v>
                </c:pt>
                <c:pt idx="18">
                  <c:v>316.31970260223051</c:v>
                </c:pt>
                <c:pt idx="19">
                  <c:v>332.84386617100375</c:v>
                </c:pt>
                <c:pt idx="20">
                  <c:v>356.44981412639402</c:v>
                </c:pt>
                <c:pt idx="21">
                  <c:v>381</c:v>
                </c:pt>
              </c:numCache>
            </c:numRef>
          </c:xVal>
          <c:yVal>
            <c:numRef>
              <c:f>SH!$FV$4:$FV$25</c:f>
              <c:numCache>
                <c:formatCode>General</c:formatCode>
                <c:ptCount val="22"/>
                <c:pt idx="0">
                  <c:v>0</c:v>
                </c:pt>
                <c:pt idx="1">
                  <c:v>0.15</c:v>
                </c:pt>
                <c:pt idx="2">
                  <c:v>0.27500000000000002</c:v>
                </c:pt>
                <c:pt idx="3">
                  <c:v>0.5</c:v>
                </c:pt>
                <c:pt idx="4">
                  <c:v>0.77500000000000002</c:v>
                </c:pt>
                <c:pt idx="5">
                  <c:v>0.92500000000000004</c:v>
                </c:pt>
                <c:pt idx="6">
                  <c:v>1.075</c:v>
                </c:pt>
                <c:pt idx="7">
                  <c:v>1.2749999999999999</c:v>
                </c:pt>
                <c:pt idx="8">
                  <c:v>1.5249999999999999</c:v>
                </c:pt>
                <c:pt idx="9">
                  <c:v>1.7749999999999999</c:v>
                </c:pt>
                <c:pt idx="10">
                  <c:v>1.9950000000000001</c:v>
                </c:pt>
                <c:pt idx="11">
                  <c:v>2.2250000000000001</c:v>
                </c:pt>
                <c:pt idx="12">
                  <c:v>2.4249999999999998</c:v>
                </c:pt>
                <c:pt idx="13">
                  <c:v>2.625</c:v>
                </c:pt>
                <c:pt idx="14">
                  <c:v>2.7749999999999999</c:v>
                </c:pt>
                <c:pt idx="15">
                  <c:v>3.0049999999999999</c:v>
                </c:pt>
                <c:pt idx="16">
                  <c:v>3.1749999999999998</c:v>
                </c:pt>
                <c:pt idx="17">
                  <c:v>3.375</c:v>
                </c:pt>
                <c:pt idx="18">
                  <c:v>3.5</c:v>
                </c:pt>
                <c:pt idx="19">
                  <c:v>3.625</c:v>
                </c:pt>
                <c:pt idx="20">
                  <c:v>3.75</c:v>
                </c:pt>
                <c:pt idx="21">
                  <c:v>3.81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EAB-4020-A178-F8C3CEF1F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579448"/>
        <c:axId val="679579840"/>
      </c:scatterChart>
      <c:valAx>
        <c:axId val="679579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79840"/>
        <c:crosses val="autoZero"/>
        <c:crossBetween val="midCat"/>
      </c:valAx>
      <c:valAx>
        <c:axId val="67957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baseline="0"/>
                  <a:t>Acc. Worth ($)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79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689397312873619"/>
          <c:y val="0.22600260631756691"/>
          <c:w val="6.8861024033437829E-2"/>
          <c:h val="0.77399746229571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Reactivity Curve (RG)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RG!$B$2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RG!$D$4:$D$26</c:f>
              <c:numCache>
                <c:formatCode>General</c:formatCode>
                <c:ptCount val="23"/>
                <c:pt idx="0">
                  <c:v>0</c:v>
                </c:pt>
                <c:pt idx="1">
                  <c:v>15</c:v>
                </c:pt>
                <c:pt idx="2">
                  <c:v>45</c:v>
                </c:pt>
                <c:pt idx="3">
                  <c:v>69.5</c:v>
                </c:pt>
                <c:pt idx="4">
                  <c:v>86.5</c:v>
                </c:pt>
                <c:pt idx="5">
                  <c:v>101.5</c:v>
                </c:pt>
                <c:pt idx="6">
                  <c:v>116.5</c:v>
                </c:pt>
                <c:pt idx="7">
                  <c:v>130.5</c:v>
                </c:pt>
                <c:pt idx="8">
                  <c:v>143</c:v>
                </c:pt>
                <c:pt idx="9">
                  <c:v>155</c:v>
                </c:pt>
                <c:pt idx="10">
                  <c:v>167</c:v>
                </c:pt>
                <c:pt idx="11">
                  <c:v>179</c:v>
                </c:pt>
                <c:pt idx="12">
                  <c:v>191</c:v>
                </c:pt>
                <c:pt idx="13">
                  <c:v>203</c:v>
                </c:pt>
                <c:pt idx="14">
                  <c:v>215</c:v>
                </c:pt>
                <c:pt idx="15">
                  <c:v>227</c:v>
                </c:pt>
                <c:pt idx="16">
                  <c:v>239</c:v>
                </c:pt>
                <c:pt idx="17">
                  <c:v>251</c:v>
                </c:pt>
                <c:pt idx="18">
                  <c:v>265</c:v>
                </c:pt>
                <c:pt idx="19">
                  <c:v>283</c:v>
                </c:pt>
                <c:pt idx="20">
                  <c:v>305</c:v>
                </c:pt>
                <c:pt idx="21">
                  <c:v>347.5</c:v>
                </c:pt>
                <c:pt idx="22">
                  <c:v>378</c:v>
                </c:pt>
              </c:numCache>
            </c:numRef>
          </c:xVal>
          <c:yVal>
            <c:numRef>
              <c:f>RG!$E$4:$E$26</c:f>
              <c:numCache>
                <c:formatCode>General</c:formatCode>
                <c:ptCount val="23"/>
                <c:pt idx="0">
                  <c:v>0</c:v>
                </c:pt>
                <c:pt idx="1">
                  <c:v>3.3133333333333335E-3</c:v>
                </c:pt>
                <c:pt idx="2">
                  <c:v>6.368856095047031E-3</c:v>
                </c:pt>
                <c:pt idx="3">
                  <c:v>9.8548635979757646E-3</c:v>
                </c:pt>
                <c:pt idx="4">
                  <c:v>1.181181913126912E-2</c:v>
                </c:pt>
                <c:pt idx="5">
                  <c:v>1.285878745176942E-2</c:v>
                </c:pt>
                <c:pt idx="6">
                  <c:v>1.4536944426030842E-2</c:v>
                </c:pt>
                <c:pt idx="7">
                  <c:v>1.5783699447231528E-2</c:v>
                </c:pt>
                <c:pt idx="8">
                  <c:v>1.7457159326881886E-2</c:v>
                </c:pt>
                <c:pt idx="9">
                  <c:v>1.7628893017315881E-2</c:v>
                </c:pt>
                <c:pt idx="10">
                  <c:v>1.8709182348878892E-2</c:v>
                </c:pt>
                <c:pt idx="11">
                  <c:v>1.7520017486612503E-2</c:v>
                </c:pt>
                <c:pt idx="12">
                  <c:v>1.8247482842315841E-2</c:v>
                </c:pt>
                <c:pt idx="13">
                  <c:v>1.8403297486511993E-2</c:v>
                </c:pt>
                <c:pt idx="14">
                  <c:v>1.6973150265957426E-2</c:v>
                </c:pt>
                <c:pt idx="15">
                  <c:v>1.6696932861920526E-2</c:v>
                </c:pt>
                <c:pt idx="16">
                  <c:v>1.6032769336877615E-2</c:v>
                </c:pt>
                <c:pt idx="17">
                  <c:v>1.5559411235287103E-2</c:v>
                </c:pt>
                <c:pt idx="18">
                  <c:v>1.3923638404243427E-2</c:v>
                </c:pt>
                <c:pt idx="19">
                  <c:v>1.1894519382771369E-2</c:v>
                </c:pt>
                <c:pt idx="20">
                  <c:v>9.6089765048293693E-3</c:v>
                </c:pt>
                <c:pt idx="21">
                  <c:v>4.5261443236330832E-3</c:v>
                </c:pt>
                <c:pt idx="2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EF-49B5-A256-4D26095F9C9C}"/>
            </c:ext>
          </c:extLst>
        </c:ser>
        <c:ser>
          <c:idx val="16"/>
          <c:order val="1"/>
          <c:tx>
            <c:strRef>
              <c:f>RG!$F$2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RG!$H$4:$H$25</c:f>
              <c:numCache>
                <c:formatCode>0.0</c:formatCode>
                <c:ptCount val="22"/>
                <c:pt idx="0">
                  <c:v>0</c:v>
                </c:pt>
                <c:pt idx="1">
                  <c:v>23.5</c:v>
                </c:pt>
                <c:pt idx="2">
                  <c:v>59.5</c:v>
                </c:pt>
                <c:pt idx="3">
                  <c:v>83.5</c:v>
                </c:pt>
                <c:pt idx="4">
                  <c:v>102</c:v>
                </c:pt>
                <c:pt idx="5">
                  <c:v>115.5</c:v>
                </c:pt>
                <c:pt idx="6">
                  <c:v>129.5</c:v>
                </c:pt>
                <c:pt idx="7">
                  <c:v>143</c:v>
                </c:pt>
                <c:pt idx="8">
                  <c:v>155</c:v>
                </c:pt>
                <c:pt idx="9">
                  <c:v>167</c:v>
                </c:pt>
                <c:pt idx="10">
                  <c:v>179</c:v>
                </c:pt>
                <c:pt idx="11">
                  <c:v>191</c:v>
                </c:pt>
                <c:pt idx="12">
                  <c:v>203</c:v>
                </c:pt>
                <c:pt idx="13">
                  <c:v>215</c:v>
                </c:pt>
                <c:pt idx="14">
                  <c:v>228</c:v>
                </c:pt>
                <c:pt idx="15">
                  <c:v>241</c:v>
                </c:pt>
                <c:pt idx="16">
                  <c:v>254.5</c:v>
                </c:pt>
                <c:pt idx="17">
                  <c:v>271</c:v>
                </c:pt>
                <c:pt idx="18">
                  <c:v>291</c:v>
                </c:pt>
                <c:pt idx="19">
                  <c:v>314.5</c:v>
                </c:pt>
                <c:pt idx="20">
                  <c:v>353</c:v>
                </c:pt>
                <c:pt idx="21">
                  <c:v>379</c:v>
                </c:pt>
              </c:numCache>
            </c:numRef>
          </c:xVal>
          <c:yVal>
            <c:numRef>
              <c:f>RG!$I$4:$I$25</c:f>
              <c:numCache>
                <c:formatCode>0.0000</c:formatCode>
                <c:ptCount val="22"/>
                <c:pt idx="0">
                  <c:v>0</c:v>
                </c:pt>
                <c:pt idx="1">
                  <c:v>4.4319148936170219E-3</c:v>
                </c:pt>
                <c:pt idx="2">
                  <c:v>8.3000000000000001E-3</c:v>
                </c:pt>
                <c:pt idx="3">
                  <c:v>1.0073913043478259E-2</c:v>
                </c:pt>
                <c:pt idx="4">
                  <c:v>1.4464285714285716E-2</c:v>
                </c:pt>
                <c:pt idx="5">
                  <c:v>1.710769230769231E-2</c:v>
                </c:pt>
                <c:pt idx="6">
                  <c:v>1.6360000000000003E-2</c:v>
                </c:pt>
                <c:pt idx="7">
                  <c:v>1.7324999999999997E-2</c:v>
                </c:pt>
                <c:pt idx="8">
                  <c:v>1.7549999999999993E-2</c:v>
                </c:pt>
                <c:pt idx="9">
                  <c:v>1.8174999999999997E-2</c:v>
                </c:pt>
                <c:pt idx="10">
                  <c:v>1.8358333333333348E-2</c:v>
                </c:pt>
                <c:pt idx="11">
                  <c:v>1.8341666666666662E-2</c:v>
                </c:pt>
                <c:pt idx="12">
                  <c:v>1.7266666666666652E-2</c:v>
                </c:pt>
                <c:pt idx="13">
                  <c:v>1.6791666666666649E-2</c:v>
                </c:pt>
                <c:pt idx="14">
                  <c:v>1.6250000000000004E-2</c:v>
                </c:pt>
                <c:pt idx="15">
                  <c:v>1.5733333333333339E-2</c:v>
                </c:pt>
                <c:pt idx="16">
                  <c:v>1.4526666666666681E-2</c:v>
                </c:pt>
                <c:pt idx="17">
                  <c:v>1.3072222222222226E-2</c:v>
                </c:pt>
                <c:pt idx="18">
                  <c:v>1.0395454545454541E-2</c:v>
                </c:pt>
                <c:pt idx="19">
                  <c:v>8.6080000000000115E-3</c:v>
                </c:pt>
                <c:pt idx="20">
                  <c:v>4.1153846153846232E-3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97-4508-94D6-6762A4BFEAEF}"/>
            </c:ext>
          </c:extLst>
        </c:ser>
        <c:ser>
          <c:idx val="17"/>
          <c:order val="2"/>
          <c:tx>
            <c:strRef>
              <c:f>RG!$J$2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RG!$L$4:$L$25</c:f>
              <c:numCache>
                <c:formatCode>0.0</c:formatCode>
                <c:ptCount val="22"/>
                <c:pt idx="0">
                  <c:v>0</c:v>
                </c:pt>
                <c:pt idx="1">
                  <c:v>25</c:v>
                </c:pt>
                <c:pt idx="2">
                  <c:v>62</c:v>
                </c:pt>
                <c:pt idx="3">
                  <c:v>84.5</c:v>
                </c:pt>
                <c:pt idx="4">
                  <c:v>102</c:v>
                </c:pt>
                <c:pt idx="5">
                  <c:v>116.5</c:v>
                </c:pt>
                <c:pt idx="6">
                  <c:v>131.5</c:v>
                </c:pt>
                <c:pt idx="7">
                  <c:v>146.5</c:v>
                </c:pt>
                <c:pt idx="8">
                  <c:v>161.5</c:v>
                </c:pt>
                <c:pt idx="9">
                  <c:v>174</c:v>
                </c:pt>
                <c:pt idx="10">
                  <c:v>186.5</c:v>
                </c:pt>
                <c:pt idx="11">
                  <c:v>199</c:v>
                </c:pt>
                <c:pt idx="12">
                  <c:v>209</c:v>
                </c:pt>
                <c:pt idx="13">
                  <c:v>219</c:v>
                </c:pt>
                <c:pt idx="14">
                  <c:v>230</c:v>
                </c:pt>
                <c:pt idx="15">
                  <c:v>242.5</c:v>
                </c:pt>
                <c:pt idx="16">
                  <c:v>255.5</c:v>
                </c:pt>
                <c:pt idx="17">
                  <c:v>270</c:v>
                </c:pt>
                <c:pt idx="18">
                  <c:v>288</c:v>
                </c:pt>
                <c:pt idx="19">
                  <c:v>310.5</c:v>
                </c:pt>
                <c:pt idx="20">
                  <c:v>351</c:v>
                </c:pt>
                <c:pt idx="21">
                  <c:v>379</c:v>
                </c:pt>
              </c:numCache>
            </c:numRef>
          </c:xVal>
          <c:yVal>
            <c:numRef>
              <c:f>RG!$M$4:$M$25</c:f>
              <c:numCache>
                <c:formatCode>0.0000</c:formatCode>
                <c:ptCount val="22"/>
                <c:pt idx="0">
                  <c:v>0</c:v>
                </c:pt>
                <c:pt idx="1">
                  <c:v>4.4039999999999999E-3</c:v>
                </c:pt>
                <c:pt idx="2">
                  <c:v>8.5416666666666679E-3</c:v>
                </c:pt>
                <c:pt idx="3">
                  <c:v>1.0995238095238094E-2</c:v>
                </c:pt>
                <c:pt idx="4">
                  <c:v>1.3942857142857146E-2</c:v>
                </c:pt>
                <c:pt idx="5">
                  <c:v>1.4266666666666672E-2</c:v>
                </c:pt>
                <c:pt idx="6">
                  <c:v>1.4906666666666669E-2</c:v>
                </c:pt>
                <c:pt idx="7">
                  <c:v>1.8126666666666669E-2</c:v>
                </c:pt>
                <c:pt idx="8">
                  <c:v>1.8633333333333339E-2</c:v>
                </c:pt>
                <c:pt idx="9">
                  <c:v>1.6251999999999999E-2</c:v>
                </c:pt>
                <c:pt idx="10">
                  <c:v>1.5566666666666654E-2</c:v>
                </c:pt>
                <c:pt idx="11">
                  <c:v>1.6800000000000016E-2</c:v>
                </c:pt>
                <c:pt idx="12">
                  <c:v>1.7079999999999984E-2</c:v>
                </c:pt>
                <c:pt idx="13">
                  <c:v>1.8460000000000011E-2</c:v>
                </c:pt>
                <c:pt idx="14">
                  <c:v>1.5499999999999995E-2</c:v>
                </c:pt>
                <c:pt idx="15">
                  <c:v>1.4530769230769219E-2</c:v>
                </c:pt>
                <c:pt idx="16">
                  <c:v>1.4838461538461526E-2</c:v>
                </c:pt>
                <c:pt idx="17">
                  <c:v>1.235E-2</c:v>
                </c:pt>
                <c:pt idx="18">
                  <c:v>1.0909999999999998E-2</c:v>
                </c:pt>
                <c:pt idx="19">
                  <c:v>8.8080000000000068E-3</c:v>
                </c:pt>
                <c:pt idx="20">
                  <c:v>4.108928571428575E-3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97-4508-94D6-6762A4BFEAEF}"/>
            </c:ext>
          </c:extLst>
        </c:ser>
        <c:ser>
          <c:idx val="18"/>
          <c:order val="3"/>
          <c:tx>
            <c:strRef>
              <c:f>RG!$N$2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RG!$P$4:$P$20</c:f>
              <c:numCache>
                <c:formatCode>0.0</c:formatCode>
                <c:ptCount val="17"/>
                <c:pt idx="0">
                  <c:v>0</c:v>
                </c:pt>
                <c:pt idx="1">
                  <c:v>32.5</c:v>
                </c:pt>
                <c:pt idx="2">
                  <c:v>80</c:v>
                </c:pt>
                <c:pt idx="3">
                  <c:v>107.5</c:v>
                </c:pt>
                <c:pt idx="4">
                  <c:v>130</c:v>
                </c:pt>
                <c:pt idx="5">
                  <c:v>149</c:v>
                </c:pt>
                <c:pt idx="6">
                  <c:v>168</c:v>
                </c:pt>
                <c:pt idx="7">
                  <c:v>187</c:v>
                </c:pt>
                <c:pt idx="8">
                  <c:v>202</c:v>
                </c:pt>
                <c:pt idx="9">
                  <c:v>215.5</c:v>
                </c:pt>
                <c:pt idx="10">
                  <c:v>231</c:v>
                </c:pt>
                <c:pt idx="11">
                  <c:v>247.5</c:v>
                </c:pt>
                <c:pt idx="12">
                  <c:v>266.5</c:v>
                </c:pt>
                <c:pt idx="13">
                  <c:v>287</c:v>
                </c:pt>
                <c:pt idx="14">
                  <c:v>313</c:v>
                </c:pt>
                <c:pt idx="15">
                  <c:v>355</c:v>
                </c:pt>
                <c:pt idx="16">
                  <c:v>381</c:v>
                </c:pt>
              </c:numCache>
            </c:numRef>
          </c:xVal>
          <c:yVal>
            <c:numRef>
              <c:f>RG!$Q$4:$Q$20</c:f>
              <c:numCache>
                <c:formatCode>0.0000</c:formatCode>
                <c:ptCount val="17"/>
                <c:pt idx="0">
                  <c:v>0</c:v>
                </c:pt>
                <c:pt idx="1">
                  <c:v>4.046153846153846E-3</c:v>
                </c:pt>
                <c:pt idx="2">
                  <c:v>7.5599999999999999E-3</c:v>
                </c:pt>
                <c:pt idx="3">
                  <c:v>8.7039999999999999E-3</c:v>
                </c:pt>
                <c:pt idx="4">
                  <c:v>1.3165E-2</c:v>
                </c:pt>
                <c:pt idx="5">
                  <c:v>1.2927777777777779E-2</c:v>
                </c:pt>
                <c:pt idx="6">
                  <c:v>1.1375000000000001E-2</c:v>
                </c:pt>
                <c:pt idx="7">
                  <c:v>1.1927777777777772E-2</c:v>
                </c:pt>
                <c:pt idx="8">
                  <c:v>1.4849999999999993E-2</c:v>
                </c:pt>
                <c:pt idx="9">
                  <c:v>1.4473333333333322E-2</c:v>
                </c:pt>
                <c:pt idx="10">
                  <c:v>1.1162499999999992E-2</c:v>
                </c:pt>
                <c:pt idx="11">
                  <c:v>1.2064705882352932E-2</c:v>
                </c:pt>
                <c:pt idx="12">
                  <c:v>9.3476190476190438E-3</c:v>
                </c:pt>
                <c:pt idx="13">
                  <c:v>8.8650000000000118E-3</c:v>
                </c:pt>
                <c:pt idx="14">
                  <c:v>7.6156250000000009E-3</c:v>
                </c:pt>
                <c:pt idx="15">
                  <c:v>2.8730769230769226E-3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B97-4508-94D6-6762A4BFEAEF}"/>
            </c:ext>
          </c:extLst>
        </c:ser>
        <c:ser>
          <c:idx val="20"/>
          <c:order val="4"/>
          <c:tx>
            <c:strRef>
              <c:f>RG!$R$2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RG!$T$4:$T$25</c:f>
              <c:numCache>
                <c:formatCode>0.0</c:formatCode>
                <c:ptCount val="22"/>
                <c:pt idx="0">
                  <c:v>0</c:v>
                </c:pt>
                <c:pt idx="1">
                  <c:v>25</c:v>
                </c:pt>
                <c:pt idx="2">
                  <c:v>62.5</c:v>
                </c:pt>
                <c:pt idx="3">
                  <c:v>84.5</c:v>
                </c:pt>
                <c:pt idx="4">
                  <c:v>104</c:v>
                </c:pt>
                <c:pt idx="5">
                  <c:v>121.5</c:v>
                </c:pt>
                <c:pt idx="6">
                  <c:v>135</c:v>
                </c:pt>
                <c:pt idx="7">
                  <c:v>147</c:v>
                </c:pt>
                <c:pt idx="8">
                  <c:v>159</c:v>
                </c:pt>
                <c:pt idx="9">
                  <c:v>171</c:v>
                </c:pt>
                <c:pt idx="10">
                  <c:v>183</c:v>
                </c:pt>
                <c:pt idx="11">
                  <c:v>195</c:v>
                </c:pt>
                <c:pt idx="12">
                  <c:v>207</c:v>
                </c:pt>
                <c:pt idx="13">
                  <c:v>219</c:v>
                </c:pt>
                <c:pt idx="14">
                  <c:v>231</c:v>
                </c:pt>
                <c:pt idx="15">
                  <c:v>245</c:v>
                </c:pt>
                <c:pt idx="16">
                  <c:v>261</c:v>
                </c:pt>
                <c:pt idx="17">
                  <c:v>277.5</c:v>
                </c:pt>
                <c:pt idx="18">
                  <c:v>296.5</c:v>
                </c:pt>
                <c:pt idx="19">
                  <c:v>319</c:v>
                </c:pt>
                <c:pt idx="20">
                  <c:v>355.5</c:v>
                </c:pt>
                <c:pt idx="21">
                  <c:v>380</c:v>
                </c:pt>
              </c:numCache>
            </c:numRef>
          </c:xVal>
          <c:yVal>
            <c:numRef>
              <c:f>RG!$U$4:$U$25</c:f>
              <c:numCache>
                <c:formatCode>0.0000</c:formatCode>
                <c:ptCount val="22"/>
                <c:pt idx="0">
                  <c:v>0</c:v>
                </c:pt>
                <c:pt idx="1">
                  <c:v>3.9000000000000003E-3</c:v>
                </c:pt>
                <c:pt idx="2">
                  <c:v>8.5759999999999986E-3</c:v>
                </c:pt>
                <c:pt idx="3">
                  <c:v>1.2656842105263159E-2</c:v>
                </c:pt>
                <c:pt idx="4">
                  <c:v>1.2607000000000002E-2</c:v>
                </c:pt>
                <c:pt idx="5">
                  <c:v>1.4699999999999994E-2</c:v>
                </c:pt>
                <c:pt idx="6">
                  <c:v>1.7874999999999992E-2</c:v>
                </c:pt>
                <c:pt idx="7">
                  <c:v>1.9125000000000003E-2</c:v>
                </c:pt>
                <c:pt idx="8">
                  <c:v>2.0549999999999995E-2</c:v>
                </c:pt>
                <c:pt idx="9">
                  <c:v>1.7475000000000001E-2</c:v>
                </c:pt>
                <c:pt idx="10">
                  <c:v>1.9561666666666661E-2</c:v>
                </c:pt>
                <c:pt idx="11">
                  <c:v>1.9058333333333326E-2</c:v>
                </c:pt>
                <c:pt idx="12">
                  <c:v>1.8666666666666682E-2</c:v>
                </c:pt>
                <c:pt idx="13">
                  <c:v>1.6625000000000001E-2</c:v>
                </c:pt>
                <c:pt idx="14">
                  <c:v>1.7533333333333328E-2</c:v>
                </c:pt>
                <c:pt idx="15">
                  <c:v>1.3593749999999988E-2</c:v>
                </c:pt>
                <c:pt idx="16">
                  <c:v>1.5118750000000014E-2</c:v>
                </c:pt>
                <c:pt idx="17">
                  <c:v>9.3941176470588202E-3</c:v>
                </c:pt>
                <c:pt idx="18">
                  <c:v>9.6666666666666602E-3</c:v>
                </c:pt>
                <c:pt idx="19">
                  <c:v>6.899999999999999E-3</c:v>
                </c:pt>
                <c:pt idx="20">
                  <c:v>3.3061224489795904E-3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B97-4508-94D6-6762A4BFEAEF}"/>
            </c:ext>
          </c:extLst>
        </c:ser>
        <c:ser>
          <c:idx val="21"/>
          <c:order val="5"/>
          <c:tx>
            <c:strRef>
              <c:f>RG!$V$2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RG!$X$4:$X$22</c:f>
              <c:numCache>
                <c:formatCode>0.0</c:formatCode>
                <c:ptCount val="19"/>
                <c:pt idx="0">
                  <c:v>0</c:v>
                </c:pt>
                <c:pt idx="1">
                  <c:v>23</c:v>
                </c:pt>
                <c:pt idx="2">
                  <c:v>58</c:v>
                </c:pt>
                <c:pt idx="3">
                  <c:v>80.5</c:v>
                </c:pt>
                <c:pt idx="4">
                  <c:v>100.5</c:v>
                </c:pt>
                <c:pt idx="5">
                  <c:v>117.5</c:v>
                </c:pt>
                <c:pt idx="6">
                  <c:v>132.5</c:v>
                </c:pt>
                <c:pt idx="7">
                  <c:v>148</c:v>
                </c:pt>
                <c:pt idx="8">
                  <c:v>163.5</c:v>
                </c:pt>
                <c:pt idx="9">
                  <c:v>178.5</c:v>
                </c:pt>
                <c:pt idx="10">
                  <c:v>193.5</c:v>
                </c:pt>
                <c:pt idx="11">
                  <c:v>208.5</c:v>
                </c:pt>
                <c:pt idx="12">
                  <c:v>225.5</c:v>
                </c:pt>
                <c:pt idx="13">
                  <c:v>242.5</c:v>
                </c:pt>
                <c:pt idx="14">
                  <c:v>257.5</c:v>
                </c:pt>
                <c:pt idx="15">
                  <c:v>275</c:v>
                </c:pt>
                <c:pt idx="16">
                  <c:v>302.5</c:v>
                </c:pt>
                <c:pt idx="17">
                  <c:v>350</c:v>
                </c:pt>
                <c:pt idx="18">
                  <c:v>380</c:v>
                </c:pt>
              </c:numCache>
            </c:numRef>
          </c:xVal>
          <c:yVal>
            <c:numRef>
              <c:f>RG!$Y$4:$Y$22</c:f>
              <c:numCache>
                <c:formatCode>0.0000</c:formatCode>
                <c:ptCount val="19"/>
                <c:pt idx="0">
                  <c:v>0</c:v>
                </c:pt>
                <c:pt idx="1">
                  <c:v>4.3253623188405791E-3</c:v>
                </c:pt>
                <c:pt idx="2">
                  <c:v>8.8881944444444451E-3</c:v>
                </c:pt>
                <c:pt idx="3">
                  <c:v>8.6458730158730148E-3</c:v>
                </c:pt>
                <c:pt idx="4">
                  <c:v>7.9083333333333297E-3</c:v>
                </c:pt>
                <c:pt idx="5">
                  <c:v>1.6046666666666667E-2</c:v>
                </c:pt>
                <c:pt idx="6">
                  <c:v>1.1439999999999999E-2</c:v>
                </c:pt>
                <c:pt idx="7">
                  <c:v>9.6687500000000037E-3</c:v>
                </c:pt>
                <c:pt idx="8">
                  <c:v>1.6262444444444447E-2</c:v>
                </c:pt>
                <c:pt idx="9">
                  <c:v>1.6533333333333334E-2</c:v>
                </c:pt>
                <c:pt idx="10">
                  <c:v>1.4176666666666667E-2</c:v>
                </c:pt>
                <c:pt idx="11">
                  <c:v>1.0233888888888891E-2</c:v>
                </c:pt>
                <c:pt idx="12">
                  <c:v>1.427368421052631E-2</c:v>
                </c:pt>
                <c:pt idx="13">
                  <c:v>1.2919999999999997E-2</c:v>
                </c:pt>
                <c:pt idx="14">
                  <c:v>1.5599999999999999E-2</c:v>
                </c:pt>
                <c:pt idx="15">
                  <c:v>7.2100000000000055E-3</c:v>
                </c:pt>
                <c:pt idx="16">
                  <c:v>6.1542857142857094E-3</c:v>
                </c:pt>
                <c:pt idx="17">
                  <c:v>4.4200000000000021E-3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B97-4508-94D6-6762A4BFEAEF}"/>
            </c:ext>
          </c:extLst>
        </c:ser>
        <c:ser>
          <c:idx val="14"/>
          <c:order val="6"/>
          <c:tx>
            <c:strRef>
              <c:f>RG!$Z$2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RG!$AC$4:$AC$24</c:f>
              <c:numCache>
                <c:formatCode>0.0</c:formatCode>
                <c:ptCount val="21"/>
                <c:pt idx="0">
                  <c:v>0</c:v>
                </c:pt>
                <c:pt idx="1">
                  <c:v>25.116201117318436</c:v>
                </c:pt>
                <c:pt idx="2">
                  <c:v>61.939106145251401</c:v>
                </c:pt>
                <c:pt idx="3">
                  <c:v>84.288268156424579</c:v>
                </c:pt>
                <c:pt idx="4">
                  <c:v>104.50893854748603</c:v>
                </c:pt>
                <c:pt idx="5">
                  <c:v>122.3882681564246</c:v>
                </c:pt>
                <c:pt idx="6">
                  <c:v>137.28770949720672</c:v>
                </c:pt>
                <c:pt idx="7">
                  <c:v>151.33575418994414</c:v>
                </c:pt>
                <c:pt idx="8">
                  <c:v>166.02234636871509</c:v>
                </c:pt>
                <c:pt idx="9">
                  <c:v>178.58044692737431</c:v>
                </c:pt>
                <c:pt idx="10">
                  <c:v>191.35139664804467</c:v>
                </c:pt>
                <c:pt idx="11">
                  <c:v>204.76089385474859</c:v>
                </c:pt>
                <c:pt idx="12">
                  <c:v>215.40335195530727</c:v>
                </c:pt>
                <c:pt idx="13">
                  <c:v>227.32290502793296</c:v>
                </c:pt>
                <c:pt idx="14">
                  <c:v>241.37094972067038</c:v>
                </c:pt>
                <c:pt idx="15">
                  <c:v>256.27039106145253</c:v>
                </c:pt>
                <c:pt idx="16">
                  <c:v>272.23407821229051</c:v>
                </c:pt>
                <c:pt idx="17">
                  <c:v>290.75195530726262</c:v>
                </c:pt>
                <c:pt idx="18">
                  <c:v>315.01675977653633</c:v>
                </c:pt>
                <c:pt idx="19">
                  <c:v>354.81955307262569</c:v>
                </c:pt>
                <c:pt idx="20">
                  <c:v>381</c:v>
                </c:pt>
              </c:numCache>
            </c:numRef>
          </c:xVal>
          <c:yVal>
            <c:numRef>
              <c:f>RG!$AD$4:$AD$24</c:f>
              <c:numCache>
                <c:formatCode>0.0000</c:formatCode>
                <c:ptCount val="21"/>
                <c:pt idx="0">
                  <c:v>0</c:v>
                </c:pt>
                <c:pt idx="1">
                  <c:v>4.4250986105550368E-3</c:v>
                </c:pt>
                <c:pt idx="2">
                  <c:v>8.5110777061958177E-3</c:v>
                </c:pt>
                <c:pt idx="3">
                  <c:v>1.0973028871391078E-2</c:v>
                </c:pt>
                <c:pt idx="4">
                  <c:v>1.3445880723242916E-2</c:v>
                </c:pt>
                <c:pt idx="5">
                  <c:v>1.3115704286964113E-2</c:v>
                </c:pt>
                <c:pt idx="6">
                  <c:v>1.3779509214574003E-2</c:v>
                </c:pt>
                <c:pt idx="7">
                  <c:v>1.6019728158980135E-2</c:v>
                </c:pt>
                <c:pt idx="8">
                  <c:v>1.6844755802583496E-2</c:v>
                </c:pt>
                <c:pt idx="9">
                  <c:v>1.7626253718285211E-2</c:v>
                </c:pt>
                <c:pt idx="10">
                  <c:v>1.5064770653668329E-2</c:v>
                </c:pt>
                <c:pt idx="11">
                  <c:v>1.8536768841394768E-2</c:v>
                </c:pt>
                <c:pt idx="12">
                  <c:v>1.5585798934224187E-2</c:v>
                </c:pt>
                <c:pt idx="13">
                  <c:v>1.6058043847460256E-2</c:v>
                </c:pt>
                <c:pt idx="14">
                  <c:v>1.5093948900918593E-2</c:v>
                </c:pt>
                <c:pt idx="15">
                  <c:v>1.3524526868351979E-2</c:v>
                </c:pt>
                <c:pt idx="16">
                  <c:v>1.2040840840840856E-2</c:v>
                </c:pt>
                <c:pt idx="17">
                  <c:v>1.009823097112858E-2</c:v>
                </c:pt>
                <c:pt idx="18">
                  <c:v>8.3759432414698392E-3</c:v>
                </c:pt>
                <c:pt idx="19">
                  <c:v>3.8781805475535075E-3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FAE-47AB-A047-C1A6CF9C9503}"/>
            </c:ext>
          </c:extLst>
        </c:ser>
        <c:ser>
          <c:idx val="13"/>
          <c:order val="7"/>
          <c:tx>
            <c:strRef>
              <c:f>RG!$AE$2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RG!$AH$4:$AH$23</c:f>
              <c:numCache>
                <c:formatCode>0.0</c:formatCode>
                <c:ptCount val="20"/>
                <c:pt idx="0">
                  <c:v>0</c:v>
                </c:pt>
                <c:pt idx="1">
                  <c:v>21.783632286995516</c:v>
                </c:pt>
                <c:pt idx="2">
                  <c:v>56.381165919282509</c:v>
                </c:pt>
                <c:pt idx="3">
                  <c:v>79.873318385650222</c:v>
                </c:pt>
                <c:pt idx="4">
                  <c:v>98.880605381165907</c:v>
                </c:pt>
                <c:pt idx="5">
                  <c:v>117.6743273542601</c:v>
                </c:pt>
                <c:pt idx="6">
                  <c:v>134.54596412556054</c:v>
                </c:pt>
                <c:pt idx="7">
                  <c:v>149.49551569506724</c:v>
                </c:pt>
                <c:pt idx="8">
                  <c:v>166.36715246636771</c:v>
                </c:pt>
                <c:pt idx="9">
                  <c:v>182.59809417040358</c:v>
                </c:pt>
                <c:pt idx="10">
                  <c:v>198.61547085201795</c:v>
                </c:pt>
                <c:pt idx="11">
                  <c:v>216.98206278026905</c:v>
                </c:pt>
                <c:pt idx="12">
                  <c:v>233.64013452914799</c:v>
                </c:pt>
                <c:pt idx="13">
                  <c:v>246.45403587443948</c:v>
                </c:pt>
                <c:pt idx="14">
                  <c:v>260.12219730941706</c:v>
                </c:pt>
                <c:pt idx="15">
                  <c:v>276.1395739910314</c:v>
                </c:pt>
                <c:pt idx="16">
                  <c:v>296.42825112107624</c:v>
                </c:pt>
                <c:pt idx="17">
                  <c:v>319.92040358744396</c:v>
                </c:pt>
                <c:pt idx="18">
                  <c:v>356.44002242152465</c:v>
                </c:pt>
                <c:pt idx="19">
                  <c:v>381</c:v>
                </c:pt>
              </c:numCache>
            </c:numRef>
          </c:xVal>
          <c:yVal>
            <c:numRef>
              <c:f>RG!$AI$4:$AI$23</c:f>
              <c:numCache>
                <c:formatCode>0.0000</c:formatCode>
                <c:ptCount val="20"/>
                <c:pt idx="0">
                  <c:v>0</c:v>
                </c:pt>
                <c:pt idx="1">
                  <c:v>3.849220318048479E-3</c:v>
                </c:pt>
                <c:pt idx="2">
                  <c:v>7.1328783902012242E-3</c:v>
                </c:pt>
                <c:pt idx="3">
                  <c:v>9.584902887139108E-3</c:v>
                </c:pt>
                <c:pt idx="4">
                  <c:v>1.1447903627431184E-2</c:v>
                </c:pt>
                <c:pt idx="5">
                  <c:v>1.0602324709411314E-2</c:v>
                </c:pt>
                <c:pt idx="6">
                  <c:v>1.5615853018372721E-2</c:v>
                </c:pt>
                <c:pt idx="7">
                  <c:v>1.2308897637795288E-2</c:v>
                </c:pt>
                <c:pt idx="8">
                  <c:v>1.4869668214550092E-2</c:v>
                </c:pt>
                <c:pt idx="9">
                  <c:v>1.5622813364545636E-2</c:v>
                </c:pt>
                <c:pt idx="10">
                  <c:v>1.0942063820969749E-2</c:v>
                </c:pt>
                <c:pt idx="11">
                  <c:v>1.1657261592300966E-2</c:v>
                </c:pt>
                <c:pt idx="12">
                  <c:v>1.5092983377077811E-2</c:v>
                </c:pt>
                <c:pt idx="13">
                  <c:v>1.6302607174103239E-2</c:v>
                </c:pt>
                <c:pt idx="14">
                  <c:v>1.3138304770727197E-2</c:v>
                </c:pt>
                <c:pt idx="15">
                  <c:v>1.231132449907176E-2</c:v>
                </c:pt>
                <c:pt idx="16">
                  <c:v>8.8358899581996858E-3</c:v>
                </c:pt>
                <c:pt idx="17">
                  <c:v>7.8514060742407212E-3</c:v>
                </c:pt>
                <c:pt idx="18">
                  <c:v>4.3139290197420988E-3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FAE-47AB-A047-C1A6CF9C9503}"/>
            </c:ext>
          </c:extLst>
        </c:ser>
        <c:ser>
          <c:idx val="12"/>
          <c:order val="8"/>
          <c:tx>
            <c:strRef>
              <c:f>RG!$AJ$2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RG!$AM$4:$AM$23</c:f>
              <c:numCache>
                <c:formatCode>0.0</c:formatCode>
                <c:ptCount val="20"/>
                <c:pt idx="0">
                  <c:v>0</c:v>
                </c:pt>
                <c:pt idx="1">
                  <c:v>22.86862967157418</c:v>
                </c:pt>
                <c:pt idx="2">
                  <c:v>58.034541336353342</c:v>
                </c:pt>
                <c:pt idx="3">
                  <c:v>80.471687429218576</c:v>
                </c:pt>
                <c:pt idx="4">
                  <c:v>99.672706681766698</c:v>
                </c:pt>
                <c:pt idx="5">
                  <c:v>117.36353340883352</c:v>
                </c:pt>
                <c:pt idx="6">
                  <c:v>131.60249150622877</c:v>
                </c:pt>
                <c:pt idx="7">
                  <c:v>143.89977349943376</c:v>
                </c:pt>
                <c:pt idx="8">
                  <c:v>159.00169875424689</c:v>
                </c:pt>
                <c:pt idx="9">
                  <c:v>176.04530011325028</c:v>
                </c:pt>
                <c:pt idx="10">
                  <c:v>192.44167610419026</c:v>
                </c:pt>
                <c:pt idx="11">
                  <c:v>206.46489241223102</c:v>
                </c:pt>
                <c:pt idx="12">
                  <c:v>219.62514156285391</c:v>
                </c:pt>
                <c:pt idx="13">
                  <c:v>234.72706681766704</c:v>
                </c:pt>
                <c:pt idx="14">
                  <c:v>251.12344280860702</c:v>
                </c:pt>
                <c:pt idx="15">
                  <c:v>267.73556058890148</c:v>
                </c:pt>
                <c:pt idx="16">
                  <c:v>284.5634201585504</c:v>
                </c:pt>
                <c:pt idx="17">
                  <c:v>306.13759909399772</c:v>
                </c:pt>
                <c:pt idx="18">
                  <c:v>350.14892412231029</c:v>
                </c:pt>
                <c:pt idx="19">
                  <c:v>381</c:v>
                </c:pt>
              </c:numCache>
            </c:numRef>
          </c:xVal>
          <c:yVal>
            <c:numRef>
              <c:f>RG!$AN$4:$AN$23</c:f>
              <c:numCache>
                <c:formatCode>0.0000</c:formatCode>
                <c:ptCount val="20"/>
                <c:pt idx="0">
                  <c:v>0</c:v>
                </c:pt>
                <c:pt idx="1">
                  <c:v>3.4282771257366411E-3</c:v>
                </c:pt>
                <c:pt idx="2">
                  <c:v>6.5025660900574584E-3</c:v>
                </c:pt>
                <c:pt idx="3">
                  <c:v>8.520495523165984E-3</c:v>
                </c:pt>
                <c:pt idx="4">
                  <c:v>1.125849831271091E-2</c:v>
                </c:pt>
                <c:pt idx="5">
                  <c:v>1.3528904199475068E-2</c:v>
                </c:pt>
                <c:pt idx="6">
                  <c:v>1.2285579110303525E-2</c:v>
                </c:pt>
                <c:pt idx="7">
                  <c:v>1.3029065842576121E-2</c:v>
                </c:pt>
                <c:pt idx="8">
                  <c:v>1.3855990757565568E-2</c:v>
                </c:pt>
                <c:pt idx="9">
                  <c:v>1.4175446121318172E-2</c:v>
                </c:pt>
                <c:pt idx="10">
                  <c:v>1.5207544109069703E-2</c:v>
                </c:pt>
                <c:pt idx="11">
                  <c:v>1.3216729455154296E-2</c:v>
                </c:pt>
                <c:pt idx="12">
                  <c:v>1.359102836103822E-2</c:v>
                </c:pt>
                <c:pt idx="13">
                  <c:v>1.309900737325596E-2</c:v>
                </c:pt>
                <c:pt idx="14">
                  <c:v>1.1917809703611594E-2</c:v>
                </c:pt>
                <c:pt idx="15">
                  <c:v>9.3928232795686805E-3</c:v>
                </c:pt>
                <c:pt idx="16">
                  <c:v>8.650601730339276E-3</c:v>
                </c:pt>
                <c:pt idx="17">
                  <c:v>8.4406118975565367E-3</c:v>
                </c:pt>
                <c:pt idx="18">
                  <c:v>4.2853538820467911E-3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FAE-47AB-A047-C1A6CF9C9503}"/>
            </c:ext>
          </c:extLst>
        </c:ser>
        <c:ser>
          <c:idx val="11"/>
          <c:order val="9"/>
          <c:tx>
            <c:strRef>
              <c:f>RG!$AO$2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RG!$AR$4:$AR$22</c:f>
              <c:numCache>
                <c:formatCode>0.0</c:formatCode>
                <c:ptCount val="19"/>
                <c:pt idx="0">
                  <c:v>0</c:v>
                </c:pt>
                <c:pt idx="1">
                  <c:v>26.511784511784512</c:v>
                </c:pt>
                <c:pt idx="2">
                  <c:v>64.782828282828291</c:v>
                </c:pt>
                <c:pt idx="3">
                  <c:v>86.804713804713799</c:v>
                </c:pt>
                <c:pt idx="4">
                  <c:v>106.26094276094275</c:v>
                </c:pt>
                <c:pt idx="5">
                  <c:v>123.15151515151516</c:v>
                </c:pt>
                <c:pt idx="6">
                  <c:v>138.75925925925927</c:v>
                </c:pt>
                <c:pt idx="7">
                  <c:v>153.08417508417509</c:v>
                </c:pt>
                <c:pt idx="8">
                  <c:v>167.1952861952862</c:v>
                </c:pt>
                <c:pt idx="9">
                  <c:v>182.58922558922558</c:v>
                </c:pt>
                <c:pt idx="10">
                  <c:v>196.70033670033672</c:v>
                </c:pt>
                <c:pt idx="11">
                  <c:v>210.81144781144781</c:v>
                </c:pt>
                <c:pt idx="12">
                  <c:v>227.06060606060606</c:v>
                </c:pt>
                <c:pt idx="13">
                  <c:v>251.43434343434342</c:v>
                </c:pt>
                <c:pt idx="14">
                  <c:v>275.80808080808083</c:v>
                </c:pt>
                <c:pt idx="15">
                  <c:v>292.27104377104376</c:v>
                </c:pt>
                <c:pt idx="16">
                  <c:v>312.15488215488216</c:v>
                </c:pt>
                <c:pt idx="17">
                  <c:v>352.56397306397309</c:v>
                </c:pt>
                <c:pt idx="18">
                  <c:v>381</c:v>
                </c:pt>
              </c:numCache>
            </c:numRef>
          </c:xVal>
          <c:yVal>
            <c:numRef>
              <c:f>RG!$AS$4:$AS$22</c:f>
              <c:numCache>
                <c:formatCode>0.0000</c:formatCode>
                <c:ptCount val="19"/>
                <c:pt idx="0">
                  <c:v>0</c:v>
                </c:pt>
                <c:pt idx="1">
                  <c:v>4.2620197802895601E-3</c:v>
                </c:pt>
                <c:pt idx="2">
                  <c:v>8.397909921259843E-3</c:v>
                </c:pt>
                <c:pt idx="3">
                  <c:v>9.0523758366141717E-3</c:v>
                </c:pt>
                <c:pt idx="4">
                  <c:v>1.2408171616919981E-2</c:v>
                </c:pt>
                <c:pt idx="5">
                  <c:v>1.3224009448818894E-2</c:v>
                </c:pt>
                <c:pt idx="6">
                  <c:v>1.2126195871461996E-2</c:v>
                </c:pt>
                <c:pt idx="7">
                  <c:v>1.5187628976377982E-2</c:v>
                </c:pt>
                <c:pt idx="8">
                  <c:v>1.5163110236220459E-2</c:v>
                </c:pt>
                <c:pt idx="9">
                  <c:v>1.6111723818897628E-2</c:v>
                </c:pt>
                <c:pt idx="10">
                  <c:v>1.8412004409448811E-2</c:v>
                </c:pt>
                <c:pt idx="11">
                  <c:v>1.5921382677165349E-2</c:v>
                </c:pt>
                <c:pt idx="12">
                  <c:v>1.3533775511811038E-2</c:v>
                </c:pt>
                <c:pt idx="13">
                  <c:v>5.9251089167908066E-3</c:v>
                </c:pt>
                <c:pt idx="14">
                  <c:v>1.1597598602362195E-2</c:v>
                </c:pt>
                <c:pt idx="15">
                  <c:v>1.0358593956160919E-2</c:v>
                </c:pt>
                <c:pt idx="16">
                  <c:v>8.0119508436445452E-3</c:v>
                </c:pt>
                <c:pt idx="17">
                  <c:v>3.8228090107157702E-3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FAE-47AB-A047-C1A6CF9C9503}"/>
            </c:ext>
          </c:extLst>
        </c:ser>
        <c:ser>
          <c:idx val="10"/>
          <c:order val="10"/>
          <c:tx>
            <c:strRef>
              <c:f>RG!$AT$2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RG!$AW$4:$AW$23</c:f>
              <c:numCache>
                <c:formatCode>0.0</c:formatCode>
                <c:ptCount val="20"/>
                <c:pt idx="0">
                  <c:v>0</c:v>
                </c:pt>
                <c:pt idx="1">
                  <c:v>23.571428571428569</c:v>
                </c:pt>
                <c:pt idx="2">
                  <c:v>59.357142857142854</c:v>
                </c:pt>
                <c:pt idx="3">
                  <c:v>81.642857142857139</c:v>
                </c:pt>
                <c:pt idx="4">
                  <c:v>100.92857142857142</c:v>
                </c:pt>
                <c:pt idx="5">
                  <c:v>117.85714285714286</c:v>
                </c:pt>
                <c:pt idx="6">
                  <c:v>133.07142857142856</c:v>
                </c:pt>
                <c:pt idx="7">
                  <c:v>156.85714285714283</c:v>
                </c:pt>
                <c:pt idx="8">
                  <c:v>180</c:v>
                </c:pt>
                <c:pt idx="9">
                  <c:v>192.64285714285717</c:v>
                </c:pt>
                <c:pt idx="10">
                  <c:v>203.57142857142858</c:v>
                </c:pt>
                <c:pt idx="11">
                  <c:v>215.14285714285717</c:v>
                </c:pt>
                <c:pt idx="12">
                  <c:v>225.85714285714286</c:v>
                </c:pt>
                <c:pt idx="13">
                  <c:v>237.64285714285717</c:v>
                </c:pt>
                <c:pt idx="14">
                  <c:v>252.64285714285714</c:v>
                </c:pt>
                <c:pt idx="15">
                  <c:v>268.28571428571428</c:v>
                </c:pt>
                <c:pt idx="16">
                  <c:v>286.28571428571433</c:v>
                </c:pt>
                <c:pt idx="17">
                  <c:v>308.78571428571433</c:v>
                </c:pt>
                <c:pt idx="18">
                  <c:v>351.21428571428572</c:v>
                </c:pt>
                <c:pt idx="19">
                  <c:v>381</c:v>
                </c:pt>
              </c:numCache>
            </c:numRef>
          </c:xVal>
          <c:yVal>
            <c:numRef>
              <c:f>RG!$AX$4:$AX$23</c:f>
              <c:numCache>
                <c:formatCode>0.0000</c:formatCode>
                <c:ptCount val="20"/>
                <c:pt idx="0">
                  <c:v>0</c:v>
                </c:pt>
                <c:pt idx="1">
                  <c:v>4.1639393939393943E-3</c:v>
                </c:pt>
                <c:pt idx="2">
                  <c:v>7.3807017543859642E-3</c:v>
                </c:pt>
                <c:pt idx="3">
                  <c:v>1.0078014184397166E-2</c:v>
                </c:pt>
                <c:pt idx="4">
                  <c:v>1.163953488372093E-2</c:v>
                </c:pt>
                <c:pt idx="5">
                  <c:v>1.4064814814814818E-2</c:v>
                </c:pt>
                <c:pt idx="6">
                  <c:v>1.4946666666666678E-2</c:v>
                </c:pt>
                <c:pt idx="7">
                  <c:v>7.4574561403508779E-3</c:v>
                </c:pt>
                <c:pt idx="8">
                  <c:v>1.766770833333332E-2</c:v>
                </c:pt>
                <c:pt idx="9">
                  <c:v>1.712839506172837E-2</c:v>
                </c:pt>
                <c:pt idx="10">
                  <c:v>2.0513888888888911E-2</c:v>
                </c:pt>
                <c:pt idx="11">
                  <c:v>1.5765555555555557E-2</c:v>
                </c:pt>
                <c:pt idx="12">
                  <c:v>2.413833333333339E-2</c:v>
                </c:pt>
                <c:pt idx="13">
                  <c:v>1.413999999999997E-2</c:v>
                </c:pt>
                <c:pt idx="14">
                  <c:v>1.3746666666666714E-2</c:v>
                </c:pt>
                <c:pt idx="15">
                  <c:v>1.0493859649122779E-2</c:v>
                </c:pt>
                <c:pt idx="16">
                  <c:v>9.9166666666666622E-3</c:v>
                </c:pt>
                <c:pt idx="17">
                  <c:v>9.0446327683615813E-3</c:v>
                </c:pt>
                <c:pt idx="18">
                  <c:v>3.9112709832134322E-3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AE-47AB-A047-C1A6CF9C9503}"/>
            </c:ext>
          </c:extLst>
        </c:ser>
        <c:ser>
          <c:idx val="9"/>
          <c:order val="11"/>
          <c:tx>
            <c:strRef>
              <c:f>RG!$AY$2</c:f>
              <c:strCache>
                <c:ptCount val="1"/>
                <c:pt idx="0">
                  <c:v>2007*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RG!$BB$4:$BB$23</c:f>
              <c:numCache>
                <c:formatCode>0.0</c:formatCode>
                <c:ptCount val="20"/>
                <c:pt idx="0">
                  <c:v>0</c:v>
                </c:pt>
                <c:pt idx="1">
                  <c:v>19.15524861878453</c:v>
                </c:pt>
                <c:pt idx="2">
                  <c:v>51.15082872928177</c:v>
                </c:pt>
                <c:pt idx="3">
                  <c:v>76.199999999999989</c:v>
                </c:pt>
                <c:pt idx="4">
                  <c:v>97.249723756906064</c:v>
                </c:pt>
                <c:pt idx="5">
                  <c:v>114.29999999999998</c:v>
                </c:pt>
                <c:pt idx="6">
                  <c:v>131.56077348066299</c:v>
                </c:pt>
                <c:pt idx="7">
                  <c:v>149.87403314917128</c:v>
                </c:pt>
                <c:pt idx="8">
                  <c:v>167.55580110497237</c:v>
                </c:pt>
                <c:pt idx="9">
                  <c:v>183.97458563535912</c:v>
                </c:pt>
                <c:pt idx="10">
                  <c:v>199.76187845303866</c:v>
                </c:pt>
                <c:pt idx="11">
                  <c:v>214.91767955801106</c:v>
                </c:pt>
                <c:pt idx="12">
                  <c:v>230.28397790055249</c:v>
                </c:pt>
                <c:pt idx="13">
                  <c:v>247.75524861878452</c:v>
                </c:pt>
                <c:pt idx="14">
                  <c:v>266.91049723756907</c:v>
                </c:pt>
                <c:pt idx="15">
                  <c:v>286.0657458563536</c:v>
                </c:pt>
                <c:pt idx="16">
                  <c:v>306.06298342541436</c:v>
                </c:pt>
                <c:pt idx="17">
                  <c:v>329.42817679558016</c:v>
                </c:pt>
                <c:pt idx="18">
                  <c:v>361.63425414364644</c:v>
                </c:pt>
                <c:pt idx="19">
                  <c:v>381</c:v>
                </c:pt>
              </c:numCache>
            </c:numRef>
          </c:xVal>
          <c:yVal>
            <c:numRef>
              <c:f>RG!$BC$4:$BC$23</c:f>
              <c:numCache>
                <c:formatCode>0.0000</c:formatCode>
                <c:ptCount val="20"/>
                <c:pt idx="0">
                  <c:v>0</c:v>
                </c:pt>
                <c:pt idx="1">
                  <c:v>4.3685154740272852E-3</c:v>
                </c:pt>
                <c:pt idx="2">
                  <c:v>6.1010020605347815E-3</c:v>
                </c:pt>
                <c:pt idx="3">
                  <c:v>9.3317630554801377E-3</c:v>
                </c:pt>
                <c:pt idx="4">
                  <c:v>1.1162533849935421E-2</c:v>
                </c:pt>
                <c:pt idx="5">
                  <c:v>1.2888286560333809E-2</c:v>
                </c:pt>
                <c:pt idx="6">
                  <c:v>1.3214626823536583E-2</c:v>
                </c:pt>
                <c:pt idx="7">
                  <c:v>1.221546207647339E-2</c:v>
                </c:pt>
                <c:pt idx="8">
                  <c:v>1.4793097933070872E-2</c:v>
                </c:pt>
                <c:pt idx="9">
                  <c:v>1.5913031265828631E-2</c:v>
                </c:pt>
                <c:pt idx="10">
                  <c:v>1.4797437989170251E-2</c:v>
                </c:pt>
                <c:pt idx="11">
                  <c:v>1.3860378702662162E-2</c:v>
                </c:pt>
                <c:pt idx="12">
                  <c:v>1.3747732191370819E-2</c:v>
                </c:pt>
                <c:pt idx="13">
                  <c:v>1.2428068435889984E-2</c:v>
                </c:pt>
                <c:pt idx="14">
                  <c:v>1.163899286139956E-2</c:v>
                </c:pt>
                <c:pt idx="15">
                  <c:v>9.7197252195327689E-3</c:v>
                </c:pt>
                <c:pt idx="16">
                  <c:v>9.1448019830854179E-3</c:v>
                </c:pt>
                <c:pt idx="17">
                  <c:v>6.4621903819399671E-3</c:v>
                </c:pt>
                <c:pt idx="18">
                  <c:v>3.1640058579634057E-3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AE-47AB-A047-C1A6CF9C9503}"/>
            </c:ext>
          </c:extLst>
        </c:ser>
        <c:ser>
          <c:idx val="8"/>
          <c:order val="12"/>
          <c:tx>
            <c:strRef>
              <c:f>RG!$BD$2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RG!$BG$4:$BG$21</c:f>
              <c:numCache>
                <c:formatCode>0.0</c:formatCode>
                <c:ptCount val="18"/>
                <c:pt idx="0">
                  <c:v>0</c:v>
                </c:pt>
                <c:pt idx="1">
                  <c:v>24.268883878241265</c:v>
                </c:pt>
                <c:pt idx="2">
                  <c:v>62.712514092446455</c:v>
                </c:pt>
                <c:pt idx="3">
                  <c:v>89.55862457722661</c:v>
                </c:pt>
                <c:pt idx="4">
                  <c:v>111.67981961668545</c:v>
                </c:pt>
                <c:pt idx="5">
                  <c:v>129.93517474633595</c:v>
                </c:pt>
                <c:pt idx="6">
                  <c:v>148.19052987598644</c:v>
                </c:pt>
                <c:pt idx="7">
                  <c:v>166.44588500563697</c:v>
                </c:pt>
                <c:pt idx="8">
                  <c:v>183.62739571589628</c:v>
                </c:pt>
                <c:pt idx="9">
                  <c:v>201.02367531003381</c:v>
                </c:pt>
                <c:pt idx="10">
                  <c:v>218.84949267192786</c:v>
                </c:pt>
                <c:pt idx="11">
                  <c:v>236.89007891770012</c:v>
                </c:pt>
                <c:pt idx="12">
                  <c:v>256.00450958286359</c:v>
                </c:pt>
                <c:pt idx="13">
                  <c:v>275.97801578354</c:v>
                </c:pt>
                <c:pt idx="14">
                  <c:v>298.31397970687709</c:v>
                </c:pt>
                <c:pt idx="15">
                  <c:v>324.08624577226601</c:v>
                </c:pt>
                <c:pt idx="16">
                  <c:v>359.30834272829759</c:v>
                </c:pt>
                <c:pt idx="17">
                  <c:v>381</c:v>
                </c:pt>
              </c:numCache>
            </c:numRef>
          </c:xVal>
          <c:yVal>
            <c:numRef>
              <c:f>RG!$BH$4:$BH$21</c:f>
              <c:numCache>
                <c:formatCode>0.0000</c:formatCode>
                <c:ptCount val="18"/>
                <c:pt idx="0">
                  <c:v>0</c:v>
                </c:pt>
                <c:pt idx="1">
                  <c:v>4.6917416517625555E-3</c:v>
                </c:pt>
                <c:pt idx="2">
                  <c:v>7.0890157480314976E-3</c:v>
                </c:pt>
                <c:pt idx="3">
                  <c:v>1.0212659964114652E-2</c:v>
                </c:pt>
                <c:pt idx="4">
                  <c:v>1.147110474827011E-2</c:v>
                </c:pt>
                <c:pt idx="5">
                  <c:v>1.4483805454196278E-2</c:v>
                </c:pt>
                <c:pt idx="6">
                  <c:v>1.4593448982939634E-2</c:v>
                </c:pt>
                <c:pt idx="7">
                  <c:v>1.4603521968290544E-2</c:v>
                </c:pt>
                <c:pt idx="8">
                  <c:v>1.5191046503802413E-2</c:v>
                </c:pt>
                <c:pt idx="9">
                  <c:v>1.4786659167604025E-2</c:v>
                </c:pt>
                <c:pt idx="10">
                  <c:v>1.4563774192860049E-2</c:v>
                </c:pt>
                <c:pt idx="11">
                  <c:v>1.4232074545121603E-2</c:v>
                </c:pt>
                <c:pt idx="12">
                  <c:v>1.2603481937946168E-2</c:v>
                </c:pt>
                <c:pt idx="13">
                  <c:v>1.1829683719419028E-2</c:v>
                </c:pt>
                <c:pt idx="14">
                  <c:v>9.5655661463369696E-3</c:v>
                </c:pt>
                <c:pt idx="15">
                  <c:v>7.9725585227772428E-3</c:v>
                </c:pt>
                <c:pt idx="16">
                  <c:v>3.4738297796314999E-3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AE-47AB-A047-C1A6CF9C9503}"/>
            </c:ext>
          </c:extLst>
        </c:ser>
        <c:ser>
          <c:idx val="7"/>
          <c:order val="13"/>
          <c:tx>
            <c:strRef>
              <c:f>RG!$BI$2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RG!$BL$4:$BL$22</c:f>
              <c:numCache>
                <c:formatCode>0.0</c:formatCode>
                <c:ptCount val="19"/>
                <c:pt idx="0">
                  <c:v>0</c:v>
                </c:pt>
                <c:pt idx="1">
                  <c:v>25.611666666666668</c:v>
                </c:pt>
                <c:pt idx="2">
                  <c:v>65.61666666666666</c:v>
                </c:pt>
                <c:pt idx="3">
                  <c:v>91.651666666666671</c:v>
                </c:pt>
                <c:pt idx="4">
                  <c:v>112.60666666666667</c:v>
                </c:pt>
                <c:pt idx="5">
                  <c:v>130.59833333333333</c:v>
                </c:pt>
                <c:pt idx="6">
                  <c:v>145.83833333333334</c:v>
                </c:pt>
                <c:pt idx="7">
                  <c:v>159.38499999999999</c:v>
                </c:pt>
                <c:pt idx="8">
                  <c:v>172.29666666666668</c:v>
                </c:pt>
                <c:pt idx="9">
                  <c:v>184.99666666666667</c:v>
                </c:pt>
                <c:pt idx="10">
                  <c:v>198.33166666666665</c:v>
                </c:pt>
                <c:pt idx="11">
                  <c:v>211.45499999999998</c:v>
                </c:pt>
                <c:pt idx="12">
                  <c:v>225.00166666666667</c:v>
                </c:pt>
                <c:pt idx="13">
                  <c:v>240.03</c:v>
                </c:pt>
                <c:pt idx="14">
                  <c:v>253.78833333333333</c:v>
                </c:pt>
                <c:pt idx="15">
                  <c:v>266.065</c:v>
                </c:pt>
                <c:pt idx="16">
                  <c:v>284.90333333333331</c:v>
                </c:pt>
                <c:pt idx="17">
                  <c:v>308.39833333333331</c:v>
                </c:pt>
                <c:pt idx="18">
                  <c:v>350.30833333333334</c:v>
                </c:pt>
              </c:numCache>
            </c:numRef>
          </c:xVal>
          <c:yVal>
            <c:numRef>
              <c:f>RG!$BM$4:$BM$22</c:f>
              <c:numCache>
                <c:formatCode>0.0000</c:formatCode>
                <c:ptCount val="19"/>
                <c:pt idx="0">
                  <c:v>0</c:v>
                </c:pt>
                <c:pt idx="1">
                  <c:v>3.9425392073924636E-3</c:v>
                </c:pt>
                <c:pt idx="2">
                  <c:v>5.7769800833719354E-3</c:v>
                </c:pt>
                <c:pt idx="3">
                  <c:v>8.2745884037222581E-3</c:v>
                </c:pt>
                <c:pt idx="4">
                  <c:v>9.0606657122405156E-3</c:v>
                </c:pt>
                <c:pt idx="5">
                  <c:v>1.335106587286345E-2</c:v>
                </c:pt>
                <c:pt idx="6">
                  <c:v>1.3672593345186695E-2</c:v>
                </c:pt>
                <c:pt idx="7">
                  <c:v>1.4025053686471006E-2</c:v>
                </c:pt>
                <c:pt idx="8">
                  <c:v>1.4830427446569181E-2</c:v>
                </c:pt>
                <c:pt idx="9">
                  <c:v>1.3119832677165381E-2</c:v>
                </c:pt>
                <c:pt idx="10">
                  <c:v>1.3844043688087332E-2</c:v>
                </c:pt>
                <c:pt idx="11">
                  <c:v>1.34653289306579E-2</c:v>
                </c:pt>
                <c:pt idx="12">
                  <c:v>1.1914817465998529E-2</c:v>
                </c:pt>
                <c:pt idx="13">
                  <c:v>1.2590551181102404E-2</c:v>
                </c:pt>
                <c:pt idx="14">
                  <c:v>1.1762904636920354E-2</c:v>
                </c:pt>
                <c:pt idx="15">
                  <c:v>8.1823723647447312E-3</c:v>
                </c:pt>
                <c:pt idx="16">
                  <c:v>7.2474884604941617E-3</c:v>
                </c:pt>
                <c:pt idx="17">
                  <c:v>7.4877432773733533E-3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AE-47AB-A047-C1A6CF9C9503}"/>
            </c:ext>
          </c:extLst>
        </c:ser>
        <c:ser>
          <c:idx val="6"/>
          <c:order val="14"/>
          <c:tx>
            <c:strRef>
              <c:f>RG!$BN$2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RG!$BQ$4:$BQ$19</c:f>
              <c:numCache>
                <c:formatCode>0.0</c:formatCode>
                <c:ptCount val="16"/>
                <c:pt idx="0">
                  <c:v>0</c:v>
                </c:pt>
                <c:pt idx="1">
                  <c:v>23.11685393258427</c:v>
                </c:pt>
                <c:pt idx="2">
                  <c:v>60.360674157303372</c:v>
                </c:pt>
                <c:pt idx="3">
                  <c:v>84.761797752808988</c:v>
                </c:pt>
                <c:pt idx="4">
                  <c:v>104.02584269662921</c:v>
                </c:pt>
                <c:pt idx="5">
                  <c:v>123.50393258426966</c:v>
                </c:pt>
                <c:pt idx="6">
                  <c:v>146.19269662921349</c:v>
                </c:pt>
                <c:pt idx="7">
                  <c:v>169.30955056179775</c:v>
                </c:pt>
                <c:pt idx="8">
                  <c:v>191.57022471910113</c:v>
                </c:pt>
                <c:pt idx="9">
                  <c:v>211.69044943820225</c:v>
                </c:pt>
                <c:pt idx="10">
                  <c:v>229.67022471910113</c:v>
                </c:pt>
                <c:pt idx="11">
                  <c:v>250.43258426966293</c:v>
                </c:pt>
                <c:pt idx="12">
                  <c:v>274.83370786516855</c:v>
                </c:pt>
                <c:pt idx="13">
                  <c:v>304.37191011235956</c:v>
                </c:pt>
                <c:pt idx="14">
                  <c:v>351.03370786516854</c:v>
                </c:pt>
                <c:pt idx="15">
                  <c:v>381</c:v>
                </c:pt>
              </c:numCache>
            </c:numRef>
          </c:xVal>
          <c:yVal>
            <c:numRef>
              <c:f>RG!$BR$4:$BR$19</c:f>
              <c:numCache>
                <c:formatCode>0.0000</c:formatCode>
                <c:ptCount val="16"/>
                <c:pt idx="0">
                  <c:v>0</c:v>
                </c:pt>
                <c:pt idx="1">
                  <c:v>3.6252770487022455E-3</c:v>
                </c:pt>
                <c:pt idx="2">
                  <c:v>5.2980235425117324E-3</c:v>
                </c:pt>
                <c:pt idx="3">
                  <c:v>7.3791940069991256E-3</c:v>
                </c:pt>
                <c:pt idx="4">
                  <c:v>6.4249968753905765E-3</c:v>
                </c:pt>
                <c:pt idx="5">
                  <c:v>1.0494648883175316E-2</c:v>
                </c:pt>
                <c:pt idx="6">
                  <c:v>7.7570198462034333E-3</c:v>
                </c:pt>
                <c:pt idx="7">
                  <c:v>8.902748185888534E-3</c:v>
                </c:pt>
                <c:pt idx="8">
                  <c:v>7.5420591294012695E-3</c:v>
                </c:pt>
                <c:pt idx="9">
                  <c:v>1.4514845400422517E-2</c:v>
                </c:pt>
                <c:pt idx="10">
                  <c:v>9.0379844961240227E-3</c:v>
                </c:pt>
                <c:pt idx="11">
                  <c:v>4.7882813259453767E-3</c:v>
                </c:pt>
                <c:pt idx="12">
                  <c:v>7.3111592300962288E-3</c:v>
                </c:pt>
                <c:pt idx="13">
                  <c:v>7.3166397469547131E-3</c:v>
                </c:pt>
                <c:pt idx="14">
                  <c:v>2.9808492688413978E-3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AE-47AB-A047-C1A6CF9C9503}"/>
            </c:ext>
          </c:extLst>
        </c:ser>
        <c:ser>
          <c:idx val="5"/>
          <c:order val="15"/>
          <c:tx>
            <c:strRef>
              <c:f>RG!$BS$2</c:f>
              <c:strCache>
                <c:ptCount val="1"/>
                <c:pt idx="0">
                  <c:v>2003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RG!$BV$4:$BV$22</c:f>
              <c:numCache>
                <c:formatCode>0.0</c:formatCode>
                <c:ptCount val="19"/>
                <c:pt idx="0">
                  <c:v>0</c:v>
                </c:pt>
                <c:pt idx="1">
                  <c:v>25.270408163265309</c:v>
                </c:pt>
                <c:pt idx="2">
                  <c:v>73.54336734693878</c:v>
                </c:pt>
                <c:pt idx="3">
                  <c:v>111.77295918367346</c:v>
                </c:pt>
                <c:pt idx="4">
                  <c:v>141.25510204081633</c:v>
                </c:pt>
                <c:pt idx="5">
                  <c:v>167.49744897959184</c:v>
                </c:pt>
                <c:pt idx="6">
                  <c:v>188.88010204081633</c:v>
                </c:pt>
                <c:pt idx="7">
                  <c:v>204.43112244897961</c:v>
                </c:pt>
                <c:pt idx="8">
                  <c:v>215.7704081632653</c:v>
                </c:pt>
                <c:pt idx="9">
                  <c:v>227.10969387755102</c:v>
                </c:pt>
                <c:pt idx="10">
                  <c:v>239.74489795918367</c:v>
                </c:pt>
                <c:pt idx="11">
                  <c:v>252.70408163265307</c:v>
                </c:pt>
                <c:pt idx="12">
                  <c:v>266.3112244897959</c:v>
                </c:pt>
                <c:pt idx="13">
                  <c:v>277.65051020408163</c:v>
                </c:pt>
                <c:pt idx="14">
                  <c:v>287.36989795918362</c:v>
                </c:pt>
                <c:pt idx="15">
                  <c:v>300.00510204081633</c:v>
                </c:pt>
                <c:pt idx="16">
                  <c:v>316.52806122448982</c:v>
                </c:pt>
                <c:pt idx="17">
                  <c:v>353.46173469387759</c:v>
                </c:pt>
                <c:pt idx="18">
                  <c:v>381</c:v>
                </c:pt>
              </c:numCache>
            </c:numRef>
          </c:xVal>
          <c:yVal>
            <c:numRef>
              <c:f>RG!$BW$4:$BW$22</c:f>
              <c:numCache>
                <c:formatCode>0.0000</c:formatCode>
                <c:ptCount val="19"/>
                <c:pt idx="0">
                  <c:v>0</c:v>
                </c:pt>
                <c:pt idx="1">
                  <c:v>2.9299091459721377E-3</c:v>
                </c:pt>
                <c:pt idx="2">
                  <c:v>4.4516801596983487E-3</c:v>
                </c:pt>
                <c:pt idx="3">
                  <c:v>7.3586195342603463E-3</c:v>
                </c:pt>
                <c:pt idx="4">
                  <c:v>8.7077594846098772E-3</c:v>
                </c:pt>
                <c:pt idx="5">
                  <c:v>1.0721813151734408E-2</c:v>
                </c:pt>
                <c:pt idx="6">
                  <c:v>1.2425218571816448E-2</c:v>
                </c:pt>
                <c:pt idx="7">
                  <c:v>1.8579792789059277E-2</c:v>
                </c:pt>
                <c:pt idx="8">
                  <c:v>2.2111732283464552E-2</c:v>
                </c:pt>
                <c:pt idx="9">
                  <c:v>1.9115076668048098E-2</c:v>
                </c:pt>
                <c:pt idx="10">
                  <c:v>1.8179385826771654E-2</c:v>
                </c:pt>
                <c:pt idx="11">
                  <c:v>1.6497952755905498E-2</c:v>
                </c:pt>
                <c:pt idx="12">
                  <c:v>1.679468861846814E-2</c:v>
                </c:pt>
                <c:pt idx="13">
                  <c:v>2.1385487583282927E-2</c:v>
                </c:pt>
                <c:pt idx="14">
                  <c:v>2.0831922186197324E-2</c:v>
                </c:pt>
                <c:pt idx="15">
                  <c:v>1.4916062992125948E-2</c:v>
                </c:pt>
                <c:pt idx="16">
                  <c:v>9.829269617159922E-3</c:v>
                </c:pt>
                <c:pt idx="17">
                  <c:v>3.1630532654006488E-3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AE-47AB-A047-C1A6CF9C9503}"/>
            </c:ext>
          </c:extLst>
        </c:ser>
        <c:ser>
          <c:idx val="15"/>
          <c:order val="16"/>
          <c:tx>
            <c:strRef>
              <c:f>RG!$EZ$2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RG!$FC$4:$FC$22</c:f>
              <c:numCache>
                <c:formatCode>0.0</c:formatCode>
                <c:ptCount val="19"/>
                <c:pt idx="0">
                  <c:v>0</c:v>
                </c:pt>
                <c:pt idx="1">
                  <c:v>18.768472906403943</c:v>
                </c:pt>
                <c:pt idx="2">
                  <c:v>48.0942118226601</c:v>
                </c:pt>
                <c:pt idx="3">
                  <c:v>69.208743842364527</c:v>
                </c:pt>
                <c:pt idx="4">
                  <c:v>87.97721674876847</c:v>
                </c:pt>
                <c:pt idx="5">
                  <c:v>104.39963054187193</c:v>
                </c:pt>
                <c:pt idx="6">
                  <c:v>119.88362068965517</c:v>
                </c:pt>
                <c:pt idx="7">
                  <c:v>134.54649014778326</c:v>
                </c:pt>
                <c:pt idx="8">
                  <c:v>149.56126847290642</c:v>
                </c:pt>
                <c:pt idx="9">
                  <c:v>164.8106527093596</c:v>
                </c:pt>
                <c:pt idx="10">
                  <c:v>180.64655172413791</c:v>
                </c:pt>
                <c:pt idx="11">
                  <c:v>197.06896551724139</c:v>
                </c:pt>
                <c:pt idx="12">
                  <c:v>212.9048645320197</c:v>
                </c:pt>
                <c:pt idx="13">
                  <c:v>228.74076354679806</c:v>
                </c:pt>
                <c:pt idx="14">
                  <c:v>247.50923645320199</c:v>
                </c:pt>
                <c:pt idx="15">
                  <c:v>269.21028325123154</c:v>
                </c:pt>
                <c:pt idx="16">
                  <c:v>291.49784482758616</c:v>
                </c:pt>
                <c:pt idx="17">
                  <c:v>316.71798029556646</c:v>
                </c:pt>
                <c:pt idx="18">
                  <c:v>355.89716748768473</c:v>
                </c:pt>
              </c:numCache>
            </c:numRef>
          </c:xVal>
          <c:yVal>
            <c:numRef>
              <c:f>RG!$FD$4:$FD$22</c:f>
              <c:numCache>
                <c:formatCode>0.0000</c:formatCode>
                <c:ptCount val="19"/>
                <c:pt idx="0">
                  <c:v>0</c:v>
                </c:pt>
                <c:pt idx="1">
                  <c:v>4.1292650918635168E-3</c:v>
                </c:pt>
                <c:pt idx="2">
                  <c:v>9.2353455818022737E-3</c:v>
                </c:pt>
                <c:pt idx="3">
                  <c:v>1.1248177311169446E-2</c:v>
                </c:pt>
                <c:pt idx="4">
                  <c:v>1.2939632545931751E-2</c:v>
                </c:pt>
                <c:pt idx="5">
                  <c:v>1.7506561679790006E-2</c:v>
                </c:pt>
                <c:pt idx="6">
                  <c:v>1.5468630937261888E-2</c:v>
                </c:pt>
                <c:pt idx="7">
                  <c:v>1.860600758238554E-2</c:v>
                </c:pt>
                <c:pt idx="8">
                  <c:v>2.0492630728851189E-2</c:v>
                </c:pt>
                <c:pt idx="9">
                  <c:v>1.6394104583080982E-2</c:v>
                </c:pt>
                <c:pt idx="10">
                  <c:v>1.750656167979002E-2</c:v>
                </c:pt>
                <c:pt idx="11">
                  <c:v>1.8267716535433048E-2</c:v>
                </c:pt>
                <c:pt idx="12">
                  <c:v>1.8033515041389073E-2</c:v>
                </c:pt>
                <c:pt idx="13">
                  <c:v>1.6136482939632515E-2</c:v>
                </c:pt>
                <c:pt idx="14">
                  <c:v>1.4563429571303617E-2</c:v>
                </c:pt>
                <c:pt idx="15">
                  <c:v>1.2450891007045167E-2</c:v>
                </c:pt>
                <c:pt idx="16">
                  <c:v>1.1777869871529227E-2</c:v>
                </c:pt>
                <c:pt idx="17">
                  <c:v>9.3241469816272987E-3</c:v>
                </c:pt>
                <c:pt idx="18">
                  <c:v>3.2366865356783596E-3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1A-448C-B37C-07BE9473B7AB}"/>
            </c:ext>
          </c:extLst>
        </c:ser>
        <c:ser>
          <c:idx val="4"/>
          <c:order val="17"/>
          <c:tx>
            <c:v>1985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RG!$FH$4:$FH$23</c:f>
              <c:numCache>
                <c:formatCode>0.0</c:formatCode>
                <c:ptCount val="20"/>
                <c:pt idx="0">
                  <c:v>0</c:v>
                </c:pt>
                <c:pt idx="1">
                  <c:v>32.983530405405403</c:v>
                </c:pt>
                <c:pt idx="2">
                  <c:v>81.252111486486484</c:v>
                </c:pt>
                <c:pt idx="3">
                  <c:v>107.79983108108109</c:v>
                </c:pt>
                <c:pt idx="4">
                  <c:v>128.7162162162162</c:v>
                </c:pt>
                <c:pt idx="5">
                  <c:v>148.02364864864865</c:v>
                </c:pt>
                <c:pt idx="6">
                  <c:v>165.72212837837839</c:v>
                </c:pt>
                <c:pt idx="7">
                  <c:v>182.61613175675677</c:v>
                </c:pt>
                <c:pt idx="8">
                  <c:v>199.51013513513513</c:v>
                </c:pt>
                <c:pt idx="9">
                  <c:v>211.57728040540542</c:v>
                </c:pt>
                <c:pt idx="10">
                  <c:v>218.81756756756755</c:v>
                </c:pt>
                <c:pt idx="11">
                  <c:v>226.86233108108109</c:v>
                </c:pt>
                <c:pt idx="12">
                  <c:v>236.51604729729729</c:v>
                </c:pt>
                <c:pt idx="13">
                  <c:v>247.77871621621622</c:v>
                </c:pt>
                <c:pt idx="14">
                  <c:v>257.43243243243239</c:v>
                </c:pt>
                <c:pt idx="15">
                  <c:v>267.08614864864865</c:v>
                </c:pt>
                <c:pt idx="16">
                  <c:v>278.34881756756755</c:v>
                </c:pt>
                <c:pt idx="17">
                  <c:v>289.61148648648646</c:v>
                </c:pt>
                <c:pt idx="18">
                  <c:v>304.09206081081084</c:v>
                </c:pt>
                <c:pt idx="19">
                  <c:v>346.56841216216219</c:v>
                </c:pt>
              </c:numCache>
            </c:numRef>
          </c:xVal>
          <c:yVal>
            <c:numRef>
              <c:f>RG!$FI$4:$FI$23</c:f>
              <c:numCache>
                <c:formatCode>0.0000</c:formatCode>
                <c:ptCount val="20"/>
                <c:pt idx="0">
                  <c:v>0</c:v>
                </c:pt>
                <c:pt idx="1">
                  <c:v>3.7897701811663788E-3</c:v>
                </c:pt>
                <c:pt idx="2">
                  <c:v>7.3601326150020676E-3</c:v>
                </c:pt>
                <c:pt idx="3">
                  <c:v>6.6591676040494985E-3</c:v>
                </c:pt>
                <c:pt idx="4">
                  <c:v>1.4243219597550316E-2</c:v>
                </c:pt>
                <c:pt idx="5">
                  <c:v>1.1653543307086603E-2</c:v>
                </c:pt>
                <c:pt idx="6">
                  <c:v>1.2430446194225715E-2</c:v>
                </c:pt>
                <c:pt idx="7">
                  <c:v>1.2712956335003597E-2</c:v>
                </c:pt>
                <c:pt idx="8">
                  <c:v>1.2430446194225715E-2</c:v>
                </c:pt>
                <c:pt idx="9">
                  <c:v>3.1076115485564295E-2</c:v>
                </c:pt>
                <c:pt idx="10">
                  <c:v>3.1076115485564351E-2</c:v>
                </c:pt>
                <c:pt idx="11">
                  <c:v>3.2422747156605369E-2</c:v>
                </c:pt>
                <c:pt idx="12">
                  <c:v>2.9729483814523151E-2</c:v>
                </c:pt>
                <c:pt idx="13">
                  <c:v>1.7480314960629937E-2</c:v>
                </c:pt>
                <c:pt idx="14">
                  <c:v>3.1076115485564489E-2</c:v>
                </c:pt>
                <c:pt idx="15">
                  <c:v>2.0199475065616795E-2</c:v>
                </c:pt>
                <c:pt idx="16">
                  <c:v>2.8797200349956149E-2</c:v>
                </c:pt>
                <c:pt idx="17">
                  <c:v>1.841259842519687E-2</c:v>
                </c:pt>
                <c:pt idx="18">
                  <c:v>1.7091863517060386E-2</c:v>
                </c:pt>
                <c:pt idx="19">
                  <c:v>3.2673485907719429E-3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796-48DF-91B1-AD660C40083D}"/>
            </c:ext>
          </c:extLst>
        </c:ser>
        <c:ser>
          <c:idx val="3"/>
          <c:order val="18"/>
          <c:tx>
            <c:v>1984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RG!$FM$4:$FM$18</c:f>
              <c:numCache>
                <c:formatCode>0.0</c:formatCode>
                <c:ptCount val="15"/>
                <c:pt idx="0">
                  <c:v>0</c:v>
                </c:pt>
                <c:pt idx="1">
                  <c:v>35.39695945945946</c:v>
                </c:pt>
                <c:pt idx="2">
                  <c:v>88.492398648648646</c:v>
                </c:pt>
                <c:pt idx="3">
                  <c:v>120.67145270270271</c:v>
                </c:pt>
                <c:pt idx="4">
                  <c:v>146.41469594594594</c:v>
                </c:pt>
                <c:pt idx="5">
                  <c:v>170.54898648648648</c:v>
                </c:pt>
                <c:pt idx="6">
                  <c:v>193.07432432432432</c:v>
                </c:pt>
                <c:pt idx="7">
                  <c:v>207.55489864864865</c:v>
                </c:pt>
                <c:pt idx="8">
                  <c:v>218.81756756756758</c:v>
                </c:pt>
                <c:pt idx="9">
                  <c:v>233.2981418918919</c:v>
                </c:pt>
                <c:pt idx="10">
                  <c:v>246.16976351351352</c:v>
                </c:pt>
                <c:pt idx="11">
                  <c:v>257.43243243243239</c:v>
                </c:pt>
                <c:pt idx="12">
                  <c:v>270.30405405405406</c:v>
                </c:pt>
                <c:pt idx="13">
                  <c:v>288.8070101351351</c:v>
                </c:pt>
                <c:pt idx="14">
                  <c:v>340.93707770270271</c:v>
                </c:pt>
              </c:numCache>
            </c:numRef>
          </c:xVal>
          <c:yVal>
            <c:numRef>
              <c:f>RG!$FN$4:$FN$18</c:f>
              <c:numCache>
                <c:formatCode>0.0000</c:formatCode>
                <c:ptCount val="15"/>
                <c:pt idx="0">
                  <c:v>0</c:v>
                </c:pt>
                <c:pt idx="1">
                  <c:v>3.7079455977093775E-3</c:v>
                </c:pt>
                <c:pt idx="2">
                  <c:v>7.0627535194464301E-3</c:v>
                </c:pt>
                <c:pt idx="3">
                  <c:v>8.6322543015456416E-3</c:v>
                </c:pt>
                <c:pt idx="4">
                  <c:v>1.1098612673415822E-2</c:v>
                </c:pt>
                <c:pt idx="5">
                  <c:v>1.1167979002624681E-2</c:v>
                </c:pt>
                <c:pt idx="6">
                  <c:v>1.5538057742782141E-2</c:v>
                </c:pt>
                <c:pt idx="7">
                  <c:v>2.8486439195100577E-2</c:v>
                </c:pt>
                <c:pt idx="8">
                  <c:v>2.5249343832021025E-2</c:v>
                </c:pt>
                <c:pt idx="9">
                  <c:v>1.9422572178477683E-2</c:v>
                </c:pt>
                <c:pt idx="10">
                  <c:v>3.1076115485564351E-2</c:v>
                </c:pt>
                <c:pt idx="11">
                  <c:v>2.03937007874016E-2</c:v>
                </c:pt>
                <c:pt idx="12">
                  <c:v>2.4278215223097126E-2</c:v>
                </c:pt>
                <c:pt idx="13">
                  <c:v>1.0876640419947479E-2</c:v>
                </c:pt>
                <c:pt idx="14">
                  <c:v>2.9952882395724661E-3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796-48DF-91B1-AD660C40083D}"/>
            </c:ext>
          </c:extLst>
        </c:ser>
        <c:ser>
          <c:idx val="2"/>
          <c:order val="19"/>
          <c:tx>
            <c:v>1983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RG!$FR$4:$FR$19</c:f>
              <c:numCache>
                <c:formatCode>0.0</c:formatCode>
                <c:ptCount val="16"/>
                <c:pt idx="0">
                  <c:v>0</c:v>
                </c:pt>
                <c:pt idx="1">
                  <c:v>28.961148648648649</c:v>
                </c:pt>
                <c:pt idx="2">
                  <c:v>89.296875</c:v>
                </c:pt>
                <c:pt idx="3">
                  <c:v>132.73859797297297</c:v>
                </c:pt>
                <c:pt idx="4">
                  <c:v>156.06841216216216</c:v>
                </c:pt>
                <c:pt idx="5">
                  <c:v>173.7668918918919</c:v>
                </c:pt>
                <c:pt idx="6">
                  <c:v>187.44298986486487</c:v>
                </c:pt>
                <c:pt idx="7">
                  <c:v>201.11908783783784</c:v>
                </c:pt>
                <c:pt idx="8">
                  <c:v>213.99070945945945</c:v>
                </c:pt>
                <c:pt idx="9">
                  <c:v>230.08023648648651</c:v>
                </c:pt>
                <c:pt idx="10">
                  <c:v>247.77871621621625</c:v>
                </c:pt>
                <c:pt idx="11">
                  <c:v>265.47719594594594</c:v>
                </c:pt>
                <c:pt idx="12">
                  <c:v>279.15329391891896</c:v>
                </c:pt>
                <c:pt idx="13">
                  <c:v>296.85177364864865</c:v>
                </c:pt>
                <c:pt idx="14">
                  <c:v>332.24873310810813</c:v>
                </c:pt>
                <c:pt idx="15">
                  <c:v>367.48479729729729</c:v>
                </c:pt>
              </c:numCache>
            </c:numRef>
          </c:xVal>
          <c:yVal>
            <c:numRef>
              <c:f>RG!$FS$4:$FS$19</c:f>
              <c:numCache>
                <c:formatCode>0.0000</c:formatCode>
                <c:ptCount val="16"/>
                <c:pt idx="0">
                  <c:v>0</c:v>
                </c:pt>
                <c:pt idx="1">
                  <c:v>3.0212890055409738E-3</c:v>
                </c:pt>
                <c:pt idx="2">
                  <c:v>8.7650582138771114E-3</c:v>
                </c:pt>
                <c:pt idx="3">
                  <c:v>1.1394575678040256E-2</c:v>
                </c:pt>
                <c:pt idx="4">
                  <c:v>1.1098612673415808E-2</c:v>
                </c:pt>
                <c:pt idx="5">
                  <c:v>2.3307086614173245E-2</c:v>
                </c:pt>
                <c:pt idx="6">
                  <c:v>1.3811606882473022E-2</c:v>
                </c:pt>
                <c:pt idx="7">
                  <c:v>2.2335958005249363E-2</c:v>
                </c:pt>
                <c:pt idx="8">
                  <c:v>2.2335958005249363E-2</c:v>
                </c:pt>
                <c:pt idx="9">
                  <c:v>1.2300962379702499E-2</c:v>
                </c:pt>
                <c:pt idx="10">
                  <c:v>1.8645669291338599E-2</c:v>
                </c:pt>
                <c:pt idx="11">
                  <c:v>1.1006124234470701E-2</c:v>
                </c:pt>
                <c:pt idx="12">
                  <c:v>3.1076115485564406E-2</c:v>
                </c:pt>
                <c:pt idx="13">
                  <c:v>1.05110390612938E-2</c:v>
                </c:pt>
                <c:pt idx="14">
                  <c:v>5.7548362010304277E-3</c:v>
                </c:pt>
                <c:pt idx="15">
                  <c:v>4.7169103862017368E-3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96-48DF-91B1-AD660C40083D}"/>
            </c:ext>
          </c:extLst>
        </c:ser>
        <c:ser>
          <c:idx val="0"/>
          <c:order val="20"/>
          <c:tx>
            <c:v>1982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RG!$FW$4:$FW$28</c:f>
              <c:numCache>
                <c:formatCode>0.0</c:formatCode>
                <c:ptCount val="25"/>
                <c:pt idx="0">
                  <c:v>0</c:v>
                </c:pt>
                <c:pt idx="1">
                  <c:v>12.569648093841641</c:v>
                </c:pt>
                <c:pt idx="2">
                  <c:v>39.105571847507328</c:v>
                </c:pt>
                <c:pt idx="3">
                  <c:v>62.848240469208207</c:v>
                </c:pt>
                <c:pt idx="4">
                  <c:v>79.607771260997069</c:v>
                </c:pt>
                <c:pt idx="5">
                  <c:v>94.970674486803517</c:v>
                </c:pt>
                <c:pt idx="6">
                  <c:v>110.33357771260997</c:v>
                </c:pt>
                <c:pt idx="7">
                  <c:v>120.1099706744868</c:v>
                </c:pt>
                <c:pt idx="8">
                  <c:v>128.48973607038124</c:v>
                </c:pt>
                <c:pt idx="9">
                  <c:v>138.26612903225808</c:v>
                </c:pt>
                <c:pt idx="10">
                  <c:v>148.04252199413492</c:v>
                </c:pt>
                <c:pt idx="11">
                  <c:v>160.61217008797655</c:v>
                </c:pt>
                <c:pt idx="12">
                  <c:v>173.18181818181819</c:v>
                </c:pt>
                <c:pt idx="13">
                  <c:v>184.35483870967744</c:v>
                </c:pt>
                <c:pt idx="14">
                  <c:v>195.52785923753663</c:v>
                </c:pt>
                <c:pt idx="15">
                  <c:v>206.70087976539588</c:v>
                </c:pt>
                <c:pt idx="16">
                  <c:v>222.06378299120234</c:v>
                </c:pt>
                <c:pt idx="17">
                  <c:v>236.03005865102639</c:v>
                </c:pt>
                <c:pt idx="18">
                  <c:v>248.599706744868</c:v>
                </c:pt>
                <c:pt idx="19">
                  <c:v>266.75586510263929</c:v>
                </c:pt>
                <c:pt idx="20">
                  <c:v>286.30865102639297</c:v>
                </c:pt>
                <c:pt idx="21">
                  <c:v>303.06818181818181</c:v>
                </c:pt>
                <c:pt idx="22">
                  <c:v>318.43108504398828</c:v>
                </c:pt>
                <c:pt idx="23">
                  <c:v>339.38049853372434</c:v>
                </c:pt>
                <c:pt idx="24">
                  <c:v>366.47507331378301</c:v>
                </c:pt>
              </c:numCache>
            </c:numRef>
          </c:xVal>
          <c:yVal>
            <c:numRef>
              <c:f>RG!$FX$4:$FX$28</c:f>
              <c:numCache>
                <c:formatCode>0.0000</c:formatCode>
                <c:ptCount val="25"/>
                <c:pt idx="0">
                  <c:v>0</c:v>
                </c:pt>
                <c:pt idx="1">
                  <c:v>2.9833770778652669E-3</c:v>
                </c:pt>
                <c:pt idx="2">
                  <c:v>5.3700787401574808E-3</c:v>
                </c:pt>
                <c:pt idx="3">
                  <c:v>1.2785901762279712E-2</c:v>
                </c:pt>
                <c:pt idx="4">
                  <c:v>1.074015748031496E-2</c:v>
                </c:pt>
                <c:pt idx="5">
                  <c:v>1.1933508311461071E-2</c:v>
                </c:pt>
                <c:pt idx="6">
                  <c:v>1.4320209973753275E-2</c:v>
                </c:pt>
                <c:pt idx="7">
                  <c:v>1.1187664041994737E-2</c:v>
                </c:pt>
                <c:pt idx="8">
                  <c:v>1.6781496062992105E-2</c:v>
                </c:pt>
                <c:pt idx="9">
                  <c:v>1.7900262467191626E-2</c:v>
                </c:pt>
                <c:pt idx="10">
                  <c:v>1.3425196850393711E-2</c:v>
                </c:pt>
                <c:pt idx="11">
                  <c:v>1.7900262467191598E-2</c:v>
                </c:pt>
                <c:pt idx="12">
                  <c:v>1.9242782152230957E-2</c:v>
                </c:pt>
                <c:pt idx="13">
                  <c:v>1.4320209973753313E-2</c:v>
                </c:pt>
                <c:pt idx="14">
                  <c:v>1.5662729658792656E-2</c:v>
                </c:pt>
                <c:pt idx="15">
                  <c:v>1.7900262467191595E-2</c:v>
                </c:pt>
                <c:pt idx="16">
                  <c:v>1.2785901762279709E-2</c:v>
                </c:pt>
                <c:pt idx="17">
                  <c:v>2.3867016622922115E-2</c:v>
                </c:pt>
                <c:pt idx="18">
                  <c:v>1.1933508311461104E-2</c:v>
                </c:pt>
                <c:pt idx="19">
                  <c:v>1.2785901762279672E-2</c:v>
                </c:pt>
                <c:pt idx="20">
                  <c:v>8.9501312335958129E-3</c:v>
                </c:pt>
                <c:pt idx="21">
                  <c:v>1.074015748031493E-2</c:v>
                </c:pt>
                <c:pt idx="22">
                  <c:v>7.4584426946631708E-3</c:v>
                </c:pt>
                <c:pt idx="23">
                  <c:v>4.9722951297754472E-3</c:v>
                </c:pt>
                <c:pt idx="24">
                  <c:v>2.4096507167373398E-3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96-48DF-91B1-AD660C40083D}"/>
            </c:ext>
          </c:extLst>
        </c:ser>
        <c:ser>
          <c:idx val="19"/>
          <c:order val="21"/>
          <c:tx>
            <c:strRef>
              <c:f>RG!$BX$2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RG!$CA$4:$CA$24</c:f>
              <c:numCache>
                <c:formatCode>0.0</c:formatCode>
                <c:ptCount val="21"/>
                <c:pt idx="0">
                  <c:v>0</c:v>
                </c:pt>
                <c:pt idx="1">
                  <c:v>27.538265306122447</c:v>
                </c:pt>
                <c:pt idx="2">
                  <c:v>72.247448979591837</c:v>
                </c:pt>
                <c:pt idx="3">
                  <c:v>103.99744897959184</c:v>
                </c:pt>
                <c:pt idx="4">
                  <c:v>128.94387755102042</c:v>
                </c:pt>
                <c:pt idx="5">
                  <c:v>148.70663265306123</c:v>
                </c:pt>
                <c:pt idx="6">
                  <c:v>168.79336734693879</c:v>
                </c:pt>
                <c:pt idx="7">
                  <c:v>187.90816326530611</c:v>
                </c:pt>
                <c:pt idx="8">
                  <c:v>202.8112244897959</c:v>
                </c:pt>
                <c:pt idx="9">
                  <c:v>213.17857142857144</c:v>
                </c:pt>
                <c:pt idx="10">
                  <c:v>223.22193877551021</c:v>
                </c:pt>
                <c:pt idx="11">
                  <c:v>234.5612244897959</c:v>
                </c:pt>
                <c:pt idx="12">
                  <c:v>246.22448979591837</c:v>
                </c:pt>
                <c:pt idx="13">
                  <c:v>259.83163265306121</c:v>
                </c:pt>
                <c:pt idx="14">
                  <c:v>271.81887755102042</c:v>
                </c:pt>
                <c:pt idx="15">
                  <c:v>280.24234693877554</c:v>
                </c:pt>
                <c:pt idx="16">
                  <c:v>289.96173469387759</c:v>
                </c:pt>
                <c:pt idx="17">
                  <c:v>301.625</c:v>
                </c:pt>
                <c:pt idx="18">
                  <c:v>315.88010204081638</c:v>
                </c:pt>
                <c:pt idx="19">
                  <c:v>352.8137755102041</c:v>
                </c:pt>
                <c:pt idx="20">
                  <c:v>381</c:v>
                </c:pt>
              </c:numCache>
            </c:numRef>
          </c:xVal>
          <c:yVal>
            <c:numRef>
              <c:f>RG!$CB$4:$CB$24</c:f>
              <c:numCache>
                <c:formatCode>0.0000</c:formatCode>
                <c:ptCount val="21"/>
                <c:pt idx="0">
                  <c:v>0</c:v>
                </c:pt>
                <c:pt idx="1">
                  <c:v>3.1787284236529257E-3</c:v>
                </c:pt>
                <c:pt idx="2">
                  <c:v>6.3857970583865685E-3</c:v>
                </c:pt>
                <c:pt idx="3">
                  <c:v>7.6300721298726533E-3</c:v>
                </c:pt>
                <c:pt idx="4">
                  <c:v>9.1708880139982473E-3</c:v>
                </c:pt>
                <c:pt idx="5">
                  <c:v>1.0963068150963894E-2</c:v>
                </c:pt>
                <c:pt idx="6">
                  <c:v>1.1609410641851588E-2</c:v>
                </c:pt>
                <c:pt idx="7">
                  <c:v>1.2694030553873085E-2</c:v>
                </c:pt>
                <c:pt idx="8">
                  <c:v>1.6267421259842513E-2</c:v>
                </c:pt>
                <c:pt idx="9">
                  <c:v>2.7595616797900173E-2</c:v>
                </c:pt>
                <c:pt idx="10">
                  <c:v>1.7232693281760861E-2</c:v>
                </c:pt>
                <c:pt idx="11">
                  <c:v>1.849975065616799E-2</c:v>
                </c:pt>
                <c:pt idx="12">
                  <c:v>1.65963385826772E-2</c:v>
                </c:pt>
                <c:pt idx="13">
                  <c:v>1.520420544022902E-2</c:v>
                </c:pt>
                <c:pt idx="14">
                  <c:v>1.9323004957713583E-2</c:v>
                </c:pt>
                <c:pt idx="15">
                  <c:v>2.4549105225483064E-2</c:v>
                </c:pt>
                <c:pt idx="16">
                  <c:v>1.7681019477828436E-2</c:v>
                </c:pt>
                <c:pt idx="17">
                  <c:v>1.7017936287375864E-2</c:v>
                </c:pt>
                <c:pt idx="18">
                  <c:v>9.7670380091377396E-3</c:v>
                </c:pt>
                <c:pt idx="19">
                  <c:v>2.9454892851037274E-3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24-4DEF-886D-B15261195FD1}"/>
            </c:ext>
          </c:extLst>
        </c:ser>
        <c:ser>
          <c:idx val="22"/>
          <c:order val="22"/>
          <c:tx>
            <c:strRef>
              <c:f>RG!$CC$2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RG!$CF$4:$CF$20</c:f>
              <c:numCache>
                <c:formatCode>0.0</c:formatCode>
                <c:ptCount val="17"/>
                <c:pt idx="0">
                  <c:v>0</c:v>
                </c:pt>
                <c:pt idx="1">
                  <c:v>31.804088586030662</c:v>
                </c:pt>
                <c:pt idx="2">
                  <c:v>82.106473594548547</c:v>
                </c:pt>
                <c:pt idx="3">
                  <c:v>115.85775127768314</c:v>
                </c:pt>
                <c:pt idx="4">
                  <c:v>145.06558773424189</c:v>
                </c:pt>
                <c:pt idx="5">
                  <c:v>172.32623509369677</c:v>
                </c:pt>
                <c:pt idx="6">
                  <c:v>195.36797274275978</c:v>
                </c:pt>
                <c:pt idx="7">
                  <c:v>210.62095400340715</c:v>
                </c:pt>
                <c:pt idx="8">
                  <c:v>223.27768313458262</c:v>
                </c:pt>
                <c:pt idx="9">
                  <c:v>236.58347529812607</c:v>
                </c:pt>
                <c:pt idx="10">
                  <c:v>250.86286201022148</c:v>
                </c:pt>
                <c:pt idx="11">
                  <c:v>266.4403747870528</c:v>
                </c:pt>
                <c:pt idx="12">
                  <c:v>279.0971039182283</c:v>
                </c:pt>
                <c:pt idx="13">
                  <c:v>290.78023850085179</c:v>
                </c:pt>
                <c:pt idx="14">
                  <c:v>305.70868824531516</c:v>
                </c:pt>
                <c:pt idx="15">
                  <c:v>347.57325383304942</c:v>
                </c:pt>
                <c:pt idx="16">
                  <c:v>381</c:v>
                </c:pt>
              </c:numCache>
            </c:numRef>
          </c:xVal>
          <c:yVal>
            <c:numRef>
              <c:f>RG!$CG$4:$CG$20</c:f>
              <c:numCache>
                <c:formatCode>0.0000</c:formatCode>
                <c:ptCount val="17"/>
                <c:pt idx="0">
                  <c:v>0</c:v>
                </c:pt>
                <c:pt idx="1">
                  <c:v>3.1321968682486122E-3</c:v>
                </c:pt>
                <c:pt idx="2">
                  <c:v>5.8270146227609705E-3</c:v>
                </c:pt>
                <c:pt idx="3">
                  <c:v>7.8510372557062044E-3</c:v>
                </c:pt>
                <c:pt idx="4">
                  <c:v>7.5414612708298925E-3</c:v>
                </c:pt>
                <c:pt idx="5">
                  <c:v>1.0107795204461225E-2</c:v>
                </c:pt>
                <c:pt idx="6">
                  <c:v>1.2280041283902006E-2</c:v>
                </c:pt>
                <c:pt idx="7">
                  <c:v>2.2796057845710434E-2</c:v>
                </c:pt>
                <c:pt idx="8">
                  <c:v>1.5987147856517909E-2</c:v>
                </c:pt>
                <c:pt idx="9">
                  <c:v>1.7896242574941275E-2</c:v>
                </c:pt>
                <c:pt idx="10">
                  <c:v>1.4206392884222822E-2</c:v>
                </c:pt>
                <c:pt idx="11">
                  <c:v>1.4104780041081828E-2</c:v>
                </c:pt>
                <c:pt idx="12">
                  <c:v>2.0331230314960605E-2</c:v>
                </c:pt>
                <c:pt idx="13">
                  <c:v>1.7297530347769003E-2</c:v>
                </c:pt>
                <c:pt idx="14">
                  <c:v>1.0952474258025455E-2</c:v>
                </c:pt>
                <c:pt idx="15">
                  <c:v>4.2012390107789887E-3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24-4DEF-886D-B15261195FD1}"/>
            </c:ext>
          </c:extLst>
        </c:ser>
        <c:ser>
          <c:idx val="23"/>
          <c:order val="23"/>
          <c:tx>
            <c:strRef>
              <c:f>RG!$CH$2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RG!$CK$4:$CK$22</c:f>
              <c:numCache>
                <c:formatCode>0.0</c:formatCode>
                <c:ptCount val="19"/>
                <c:pt idx="0">
                  <c:v>0</c:v>
                </c:pt>
                <c:pt idx="1">
                  <c:v>31.426020408163264</c:v>
                </c:pt>
                <c:pt idx="2">
                  <c:v>82.290816326530617</c:v>
                </c:pt>
                <c:pt idx="3">
                  <c:v>116.30867346938776</c:v>
                </c:pt>
                <c:pt idx="4">
                  <c:v>141.25510204081633</c:v>
                </c:pt>
                <c:pt idx="5">
                  <c:v>162.3137755102041</c:v>
                </c:pt>
                <c:pt idx="6">
                  <c:v>185.31632653061223</c:v>
                </c:pt>
                <c:pt idx="7">
                  <c:v>205.40306122448982</c:v>
                </c:pt>
                <c:pt idx="8">
                  <c:v>218.36224489795921</c:v>
                </c:pt>
                <c:pt idx="9">
                  <c:v>229.05357142857144</c:v>
                </c:pt>
                <c:pt idx="10">
                  <c:v>239.42091836734693</c:v>
                </c:pt>
                <c:pt idx="11">
                  <c:v>252.05612244897961</c:v>
                </c:pt>
                <c:pt idx="12">
                  <c:v>266.9591836734694</c:v>
                </c:pt>
                <c:pt idx="13">
                  <c:v>278.62244897959181</c:v>
                </c:pt>
                <c:pt idx="14">
                  <c:v>288.34183673469386</c:v>
                </c:pt>
                <c:pt idx="15">
                  <c:v>300.00510204081633</c:v>
                </c:pt>
                <c:pt idx="16">
                  <c:v>315.88010204081633</c:v>
                </c:pt>
                <c:pt idx="17">
                  <c:v>353.13775510204084</c:v>
                </c:pt>
                <c:pt idx="18">
                  <c:v>381</c:v>
                </c:pt>
              </c:numCache>
            </c:numRef>
          </c:xVal>
          <c:yVal>
            <c:numRef>
              <c:f>RG!$CL$4:$CL$22</c:f>
              <c:numCache>
                <c:formatCode>0.0000</c:formatCode>
                <c:ptCount val="19"/>
                <c:pt idx="0">
                  <c:v>0</c:v>
                </c:pt>
                <c:pt idx="1">
                  <c:v>3.3539085964769868E-3</c:v>
                </c:pt>
                <c:pt idx="2">
                  <c:v>5.3038320209973745E-3</c:v>
                </c:pt>
                <c:pt idx="3">
                  <c:v>7.8640069991251123E-3</c:v>
                </c:pt>
                <c:pt idx="4">
                  <c:v>1.1854527559055117E-2</c:v>
                </c:pt>
                <c:pt idx="5">
                  <c:v>1.2009735146743023E-2</c:v>
                </c:pt>
                <c:pt idx="6">
                  <c:v>9.4182345627849152E-3</c:v>
                </c:pt>
                <c:pt idx="7">
                  <c:v>1.5085826771653522E-2</c:v>
                </c:pt>
                <c:pt idx="8">
                  <c:v>2.3844094488188982E-2</c:v>
                </c:pt>
                <c:pt idx="9">
                  <c:v>1.9137007874015743E-2</c:v>
                </c:pt>
                <c:pt idx="10">
                  <c:v>2.4723779527559105E-2</c:v>
                </c:pt>
                <c:pt idx="11">
                  <c:v>1.5310892388451411E-2</c:v>
                </c:pt>
                <c:pt idx="12">
                  <c:v>1.7032498210451028E-2</c:v>
                </c:pt>
                <c:pt idx="13">
                  <c:v>2.5332283464566816E-2</c:v>
                </c:pt>
                <c:pt idx="14">
                  <c:v>2.0091929133858311E-2</c:v>
                </c:pt>
                <c:pt idx="15">
                  <c:v>1.4460787401574776E-2</c:v>
                </c:pt>
                <c:pt idx="16">
                  <c:v>1.2085691012761347E-2</c:v>
                </c:pt>
                <c:pt idx="17">
                  <c:v>1.9219556857718359E-3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24-4DEF-886D-B15261195FD1}"/>
            </c:ext>
          </c:extLst>
        </c:ser>
        <c:ser>
          <c:idx val="24"/>
          <c:order val="24"/>
          <c:tx>
            <c:strRef>
              <c:f>RG!$CM$2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RG!$CP$4:$CP$21</c:f>
              <c:numCache>
                <c:formatCode>0.0</c:formatCode>
                <c:ptCount val="18"/>
                <c:pt idx="0">
                  <c:v>0</c:v>
                </c:pt>
                <c:pt idx="1">
                  <c:v>32.833617747440272</c:v>
                </c:pt>
                <c:pt idx="2">
                  <c:v>82.571672354948802</c:v>
                </c:pt>
                <c:pt idx="3">
                  <c:v>114.43003412969283</c:v>
                </c:pt>
                <c:pt idx="4">
                  <c:v>141.41211604095562</c:v>
                </c:pt>
                <c:pt idx="5">
                  <c:v>166.11860068259386</c:v>
                </c:pt>
                <c:pt idx="6">
                  <c:v>188.54948805460751</c:v>
                </c:pt>
                <c:pt idx="7">
                  <c:v>205.12883959044368</c:v>
                </c:pt>
                <c:pt idx="8">
                  <c:v>217.48208191126281</c:v>
                </c:pt>
                <c:pt idx="9">
                  <c:v>229.18515358361776</c:v>
                </c:pt>
                <c:pt idx="10">
                  <c:v>241.21331058020476</c:v>
                </c:pt>
                <c:pt idx="11">
                  <c:v>255.84215017064847</c:v>
                </c:pt>
                <c:pt idx="12">
                  <c:v>271.1211604095563</c:v>
                </c:pt>
                <c:pt idx="13">
                  <c:v>282.8242320819113</c:v>
                </c:pt>
                <c:pt idx="14">
                  <c:v>294.85238907849828</c:v>
                </c:pt>
                <c:pt idx="15">
                  <c:v>310.45648464163821</c:v>
                </c:pt>
                <c:pt idx="16">
                  <c:v>350.11689419795221</c:v>
                </c:pt>
                <c:pt idx="17">
                  <c:v>381</c:v>
                </c:pt>
              </c:numCache>
            </c:numRef>
          </c:xVal>
          <c:yVal>
            <c:numRef>
              <c:f>RG!$CQ$4:$CQ$21</c:f>
              <c:numCache>
                <c:formatCode>0.0000</c:formatCode>
                <c:ptCount val="18"/>
                <c:pt idx="0">
                  <c:v>0</c:v>
                </c:pt>
                <c:pt idx="1">
                  <c:v>3.2101244770146305E-3</c:v>
                </c:pt>
                <c:pt idx="2">
                  <c:v>6.0989905108015342E-3</c:v>
                </c:pt>
                <c:pt idx="3">
                  <c:v>7.666883487390164E-3</c:v>
                </c:pt>
                <c:pt idx="4">
                  <c:v>1.0217691707455489E-2</c:v>
                </c:pt>
                <c:pt idx="5">
                  <c:v>1.012751867555017E-2</c:v>
                </c:pt>
                <c:pt idx="6">
                  <c:v>1.1889186351706034E-2</c:v>
                </c:pt>
                <c:pt idx="7">
                  <c:v>1.7182302212223499E-2</c:v>
                </c:pt>
                <c:pt idx="8">
                  <c:v>2.236516905974981E-2</c:v>
                </c:pt>
                <c:pt idx="9">
                  <c:v>1.7064345904130442E-2</c:v>
                </c:pt>
                <c:pt idx="10">
                  <c:v>2.0533070866141725E-2</c:v>
                </c:pt>
                <c:pt idx="11">
                  <c:v>1.3563390687275188E-2</c:v>
                </c:pt>
                <c:pt idx="12">
                  <c:v>1.8672020997375343E-2</c:v>
                </c:pt>
                <c:pt idx="13">
                  <c:v>2.2090354330708616E-2</c:v>
                </c:pt>
                <c:pt idx="14">
                  <c:v>1.5256067991501086E-2</c:v>
                </c:pt>
                <c:pt idx="15">
                  <c:v>1.0675260036939796E-2</c:v>
                </c:pt>
                <c:pt idx="16">
                  <c:v>3.6767675093244954E-3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24-4DEF-886D-B15261195FD1}"/>
            </c:ext>
          </c:extLst>
        </c:ser>
        <c:ser>
          <c:idx val="25"/>
          <c:order val="25"/>
          <c:tx>
            <c:strRef>
              <c:f>RG!$CR$2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RG!$CU$4:$CU$20</c:f>
              <c:numCache>
                <c:formatCode>0.0</c:formatCode>
                <c:ptCount val="17"/>
                <c:pt idx="0">
                  <c:v>0</c:v>
                </c:pt>
                <c:pt idx="1">
                  <c:v>28.932593856655291</c:v>
                </c:pt>
                <c:pt idx="2">
                  <c:v>75.094709897610926</c:v>
                </c:pt>
                <c:pt idx="3">
                  <c:v>107.60324232081911</c:v>
                </c:pt>
                <c:pt idx="4">
                  <c:v>135.88566552901023</c:v>
                </c:pt>
                <c:pt idx="5">
                  <c:v>161.24232081911265</c:v>
                </c:pt>
                <c:pt idx="6">
                  <c:v>185.29863481228671</c:v>
                </c:pt>
                <c:pt idx="7">
                  <c:v>204.47866894197952</c:v>
                </c:pt>
                <c:pt idx="8">
                  <c:v>217.48208191126281</c:v>
                </c:pt>
                <c:pt idx="9">
                  <c:v>230.16040955631399</c:v>
                </c:pt>
                <c:pt idx="10">
                  <c:v>243.16382252559725</c:v>
                </c:pt>
                <c:pt idx="11">
                  <c:v>257.1424914675768</c:v>
                </c:pt>
                <c:pt idx="12">
                  <c:v>271.77133105802045</c:v>
                </c:pt>
                <c:pt idx="13">
                  <c:v>283.79948805460754</c:v>
                </c:pt>
                <c:pt idx="14">
                  <c:v>295.82764505119451</c:v>
                </c:pt>
                <c:pt idx="15">
                  <c:v>341.66467576791808</c:v>
                </c:pt>
                <c:pt idx="16">
                  <c:v>381</c:v>
                </c:pt>
              </c:numCache>
            </c:numRef>
          </c:xVal>
          <c:yVal>
            <c:numRef>
              <c:f>RG!$CV$4:$CV$20</c:f>
              <c:numCache>
                <c:formatCode>0.0000</c:formatCode>
                <c:ptCount val="17"/>
                <c:pt idx="0">
                  <c:v>0</c:v>
                </c:pt>
                <c:pt idx="1">
                  <c:v>3.1954791353328025E-3</c:v>
                </c:pt>
                <c:pt idx="2">
                  <c:v>5.9004248006735011E-3</c:v>
                </c:pt>
                <c:pt idx="3">
                  <c:v>7.2346636510861673E-3</c:v>
                </c:pt>
                <c:pt idx="4">
                  <c:v>8.0798018372703444E-3</c:v>
                </c:pt>
                <c:pt idx="5">
                  <c:v>8.9779668462494789E-3</c:v>
                </c:pt>
                <c:pt idx="6">
                  <c:v>1.1636816710411195E-2</c:v>
                </c:pt>
                <c:pt idx="7">
                  <c:v>1.5521008786945154E-2</c:v>
                </c:pt>
                <c:pt idx="8">
                  <c:v>2.1972692913385737E-2</c:v>
                </c:pt>
                <c:pt idx="9">
                  <c:v>1.7771558100691965E-2</c:v>
                </c:pt>
                <c:pt idx="10">
                  <c:v>1.7994421114027437E-2</c:v>
                </c:pt>
                <c:pt idx="11">
                  <c:v>1.3751466666666658E-2</c:v>
                </c:pt>
                <c:pt idx="12">
                  <c:v>1.9040385826771693E-2</c:v>
                </c:pt>
                <c:pt idx="13">
                  <c:v>1.9651854253512419E-2</c:v>
                </c:pt>
                <c:pt idx="14">
                  <c:v>1.8418856692913394E-2</c:v>
                </c:pt>
                <c:pt idx="15">
                  <c:v>2.1705172555909836E-3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24-4DEF-886D-B15261195FD1}"/>
            </c:ext>
          </c:extLst>
        </c:ser>
        <c:ser>
          <c:idx val="26"/>
          <c:order val="26"/>
          <c:tx>
            <c:strRef>
              <c:f>RG!$CW$2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RG!$CZ$4:$CZ$19</c:f>
              <c:numCache>
                <c:formatCode>0.0</c:formatCode>
                <c:ptCount val="16"/>
                <c:pt idx="0">
                  <c:v>0</c:v>
                </c:pt>
                <c:pt idx="1">
                  <c:v>29.39142857142857</c:v>
                </c:pt>
                <c:pt idx="2">
                  <c:v>76.199999999999989</c:v>
                </c:pt>
                <c:pt idx="3">
                  <c:v>109.12928571428571</c:v>
                </c:pt>
                <c:pt idx="4">
                  <c:v>138.79285714285714</c:v>
                </c:pt>
                <c:pt idx="5">
                  <c:v>163.55785714285713</c:v>
                </c:pt>
                <c:pt idx="6">
                  <c:v>180.15857142857141</c:v>
                </c:pt>
                <c:pt idx="7">
                  <c:v>192.67714285714285</c:v>
                </c:pt>
                <c:pt idx="8">
                  <c:v>206.55642857142857</c:v>
                </c:pt>
                <c:pt idx="9">
                  <c:v>222.61285714285714</c:v>
                </c:pt>
                <c:pt idx="10">
                  <c:v>235.94785714285715</c:v>
                </c:pt>
                <c:pt idx="11">
                  <c:v>246.56142857142856</c:v>
                </c:pt>
                <c:pt idx="12">
                  <c:v>258.53571428571428</c:v>
                </c:pt>
                <c:pt idx="13">
                  <c:v>272.68714285714282</c:v>
                </c:pt>
                <c:pt idx="14">
                  <c:v>330.92571428571426</c:v>
                </c:pt>
                <c:pt idx="15">
                  <c:v>381</c:v>
                </c:pt>
              </c:numCache>
            </c:numRef>
          </c:xVal>
          <c:yVal>
            <c:numRef>
              <c:f>RG!$DA$4:$DA$19</c:f>
              <c:numCache>
                <c:formatCode>0.0000</c:formatCode>
                <c:ptCount val="16"/>
                <c:pt idx="0">
                  <c:v>0</c:v>
                </c:pt>
                <c:pt idx="1">
                  <c:v>3.6677359774472638E-3</c:v>
                </c:pt>
                <c:pt idx="2">
                  <c:v>6.7605807086614173E-3</c:v>
                </c:pt>
                <c:pt idx="3">
                  <c:v>9.0703135792236517E-3</c:v>
                </c:pt>
                <c:pt idx="4">
                  <c:v>1.0733898647284469E-2</c:v>
                </c:pt>
                <c:pt idx="5">
                  <c:v>1.2135406151154181E-2</c:v>
                </c:pt>
                <c:pt idx="6">
                  <c:v>2.2230971128608976E-2</c:v>
                </c:pt>
                <c:pt idx="7">
                  <c:v>2.0715223097112795E-2</c:v>
                </c:pt>
                <c:pt idx="8">
                  <c:v>2.1430057353941937E-2</c:v>
                </c:pt>
                <c:pt idx="9">
                  <c:v>1.7160104986876635E-2</c:v>
                </c:pt>
                <c:pt idx="10">
                  <c:v>2.9727034120734772E-2</c:v>
                </c:pt>
                <c:pt idx="11">
                  <c:v>2.4280362681937544E-2</c:v>
                </c:pt>
                <c:pt idx="12">
                  <c:v>2.0101407778573079E-2</c:v>
                </c:pt>
                <c:pt idx="13">
                  <c:v>1.5965879265091923E-2</c:v>
                </c:pt>
                <c:pt idx="14">
                  <c:v>4.1391504051124031E-3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24-4DEF-886D-B15261195FD1}"/>
            </c:ext>
          </c:extLst>
        </c:ser>
        <c:ser>
          <c:idx val="27"/>
          <c:order val="27"/>
          <c:tx>
            <c:strRef>
              <c:f>RG!$DB$2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RG!$DE$4:$DE$20</c:f>
              <c:numCache>
                <c:formatCode>0.0</c:formatCode>
                <c:ptCount val="17"/>
                <c:pt idx="0">
                  <c:v>0</c:v>
                </c:pt>
                <c:pt idx="1">
                  <c:v>32.835470085470085</c:v>
                </c:pt>
                <c:pt idx="2">
                  <c:v>87.380341880341874</c:v>
                </c:pt>
                <c:pt idx="3">
                  <c:v>122.38675213675214</c:v>
                </c:pt>
                <c:pt idx="4">
                  <c:v>148.70940170940173</c:v>
                </c:pt>
                <c:pt idx="5">
                  <c:v>171.77564102564105</c:v>
                </c:pt>
                <c:pt idx="6">
                  <c:v>186.15811965811966</c:v>
                </c:pt>
                <c:pt idx="7">
                  <c:v>197.28418803418805</c:v>
                </c:pt>
                <c:pt idx="8">
                  <c:v>209.4957264957265</c:v>
                </c:pt>
                <c:pt idx="9">
                  <c:v>222.25</c:v>
                </c:pt>
                <c:pt idx="10">
                  <c:v>234.73290598290598</c:v>
                </c:pt>
                <c:pt idx="11">
                  <c:v>244.77350427350427</c:v>
                </c:pt>
                <c:pt idx="12">
                  <c:v>255.89957264957266</c:v>
                </c:pt>
                <c:pt idx="13">
                  <c:v>268.38247863247864</c:v>
                </c:pt>
                <c:pt idx="14">
                  <c:v>291.72008547008545</c:v>
                </c:pt>
                <c:pt idx="15">
                  <c:v>344.90811965811963</c:v>
                </c:pt>
                <c:pt idx="16">
                  <c:v>381</c:v>
                </c:pt>
              </c:numCache>
            </c:numRef>
          </c:xVal>
          <c:yVal>
            <c:numRef>
              <c:f>RG!$DF$4:$DF$20</c:f>
              <c:numCache>
                <c:formatCode>0.0000</c:formatCode>
                <c:ptCount val="17"/>
                <c:pt idx="0">
                  <c:v>0</c:v>
                </c:pt>
                <c:pt idx="1">
                  <c:v>3.4825144790785446E-3</c:v>
                </c:pt>
                <c:pt idx="2">
                  <c:v>6.7712598425196877E-3</c:v>
                </c:pt>
                <c:pt idx="3">
                  <c:v>9.3404467298730462E-3</c:v>
                </c:pt>
                <c:pt idx="4">
                  <c:v>1.0820964566929122E-2</c:v>
                </c:pt>
                <c:pt idx="5">
                  <c:v>1.3076909980847007E-2</c:v>
                </c:pt>
                <c:pt idx="6">
                  <c:v>2.5772244094488195E-2</c:v>
                </c:pt>
                <c:pt idx="7">
                  <c:v>1.9604409448818881E-2</c:v>
                </c:pt>
                <c:pt idx="8">
                  <c:v>1.8738425196850376E-2</c:v>
                </c:pt>
                <c:pt idx="9">
                  <c:v>1.7353805774278253E-2</c:v>
                </c:pt>
                <c:pt idx="10">
                  <c:v>2.8239038541234947E-2</c:v>
                </c:pt>
                <c:pt idx="11">
                  <c:v>2.1956692913385766E-2</c:v>
                </c:pt>
                <c:pt idx="12">
                  <c:v>1.9066073262581362E-2</c:v>
                </c:pt>
                <c:pt idx="13">
                  <c:v>1.876966792194457E-2</c:v>
                </c:pt>
                <c:pt idx="14">
                  <c:v>6.5160854893138373E-3</c:v>
                </c:pt>
                <c:pt idx="15">
                  <c:v>2.6958972233733927E-3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24-4DEF-886D-B15261195FD1}"/>
            </c:ext>
          </c:extLst>
        </c:ser>
        <c:ser>
          <c:idx val="28"/>
          <c:order val="28"/>
          <c:tx>
            <c:strRef>
              <c:f>RG!$DG$2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RG!$DJ$4:$DJ$21</c:f>
              <c:numCache>
                <c:formatCode>0.0</c:formatCode>
                <c:ptCount val="18"/>
                <c:pt idx="0">
                  <c:v>0</c:v>
                </c:pt>
                <c:pt idx="1">
                  <c:v>21.378333333333334</c:v>
                </c:pt>
                <c:pt idx="2">
                  <c:v>53.974999999999994</c:v>
                </c:pt>
                <c:pt idx="3">
                  <c:v>76.411666666666662</c:v>
                </c:pt>
                <c:pt idx="4">
                  <c:v>96.943333333333342</c:v>
                </c:pt>
                <c:pt idx="5">
                  <c:v>115.57000000000001</c:v>
                </c:pt>
                <c:pt idx="6">
                  <c:v>128.27000000000001</c:v>
                </c:pt>
                <c:pt idx="7">
                  <c:v>137.37166666666667</c:v>
                </c:pt>
                <c:pt idx="8">
                  <c:v>147.32</c:v>
                </c:pt>
                <c:pt idx="9">
                  <c:v>157.90333333333334</c:v>
                </c:pt>
                <c:pt idx="10">
                  <c:v>168.27500000000001</c:v>
                </c:pt>
                <c:pt idx="11">
                  <c:v>175.89500000000001</c:v>
                </c:pt>
                <c:pt idx="12">
                  <c:v>183.72666666666669</c:v>
                </c:pt>
                <c:pt idx="13">
                  <c:v>193.25166666666667</c:v>
                </c:pt>
                <c:pt idx="14">
                  <c:v>205.52833333333334</c:v>
                </c:pt>
                <c:pt idx="15">
                  <c:v>236.00833333333333</c:v>
                </c:pt>
                <c:pt idx="16">
                  <c:v>320.25166666666667</c:v>
                </c:pt>
                <c:pt idx="17">
                  <c:v>381</c:v>
                </c:pt>
              </c:numCache>
            </c:numRef>
          </c:xVal>
          <c:yVal>
            <c:numRef>
              <c:f>RG!$DK$4:$DK$21</c:f>
              <c:numCache>
                <c:formatCode>0.0000</c:formatCode>
                <c:ptCount val="18"/>
                <c:pt idx="0">
                  <c:v>0</c:v>
                </c:pt>
                <c:pt idx="1">
                  <c:v>5.111717470959694E-3</c:v>
                </c:pt>
                <c:pt idx="2">
                  <c:v>1.0150349130886943E-2</c:v>
                </c:pt>
                <c:pt idx="3">
                  <c:v>1.2515228049324015E-2</c:v>
                </c:pt>
                <c:pt idx="4">
                  <c:v>1.6186471009305654E-2</c:v>
                </c:pt>
                <c:pt idx="5">
                  <c:v>1.5590551181102363E-2</c:v>
                </c:pt>
                <c:pt idx="6">
                  <c:v>4.1456692913385891E-2</c:v>
                </c:pt>
                <c:pt idx="7">
                  <c:v>2.9272090988626466E-2</c:v>
                </c:pt>
                <c:pt idx="8">
                  <c:v>3.207165354330696E-2</c:v>
                </c:pt>
                <c:pt idx="9">
                  <c:v>2.2532283464566965E-2</c:v>
                </c:pt>
                <c:pt idx="10">
                  <c:v>3.4309158723580528E-2</c:v>
                </c:pt>
                <c:pt idx="11">
                  <c:v>3.7447892542843933E-2</c:v>
                </c:pt>
                <c:pt idx="12">
                  <c:v>2.893937007874018E-2</c:v>
                </c:pt>
                <c:pt idx="13">
                  <c:v>1.9061102362204756E-2</c:v>
                </c:pt>
                <c:pt idx="14">
                  <c:v>1.3385826771653505E-2</c:v>
                </c:pt>
                <c:pt idx="15">
                  <c:v>4.0040434134922392E-3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A24-4DEF-886D-B15261195FD1}"/>
            </c:ext>
          </c:extLst>
        </c:ser>
        <c:ser>
          <c:idx val="29"/>
          <c:order val="29"/>
          <c:tx>
            <c:strRef>
              <c:f>RG!$DL$2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(RG!$DO$4,RG!$DO$5,RG!$DO$7,RG!$DO$8,RG!$DO$9,RG!$DO$10,RG!$DO$11,RG!$DO$12,RG!$DO$13,RG!$DO$14,RG!$DO$15,RG!$DO$16,RG!$DO$17,RG!$DO$18,RG!$DO$19,RG!$DO$20)</c:f>
              <c:numCache>
                <c:formatCode>0.0</c:formatCode>
                <c:ptCount val="16"/>
                <c:pt idx="0">
                  <c:v>0</c:v>
                </c:pt>
                <c:pt idx="1">
                  <c:v>39.973770491803279</c:v>
                </c:pt>
                <c:pt idx="2">
                  <c:v>99.309836065573776</c:v>
                </c:pt>
                <c:pt idx="3">
                  <c:v>137.40983606557378</c:v>
                </c:pt>
                <c:pt idx="4">
                  <c:v>168.01475409836067</c:v>
                </c:pt>
                <c:pt idx="5">
                  <c:v>185.50327868852457</c:v>
                </c:pt>
                <c:pt idx="6">
                  <c:v>197.68278688524589</c:v>
                </c:pt>
                <c:pt idx="7">
                  <c:v>209.55</c:v>
                </c:pt>
                <c:pt idx="8">
                  <c:v>222.04180327868852</c:v>
                </c:pt>
                <c:pt idx="9">
                  <c:v>236.71967213114755</c:v>
                </c:pt>
                <c:pt idx="10">
                  <c:v>250.14836065573769</c:v>
                </c:pt>
                <c:pt idx="11">
                  <c:v>262.32786885245901</c:v>
                </c:pt>
                <c:pt idx="12">
                  <c:v>275.75655737704915</c:v>
                </c:pt>
                <c:pt idx="13">
                  <c:v>292.93278688524595</c:v>
                </c:pt>
                <c:pt idx="14">
                  <c:v>341.96311475409834</c:v>
                </c:pt>
                <c:pt idx="15">
                  <c:v>381</c:v>
                </c:pt>
              </c:numCache>
            </c:numRef>
          </c:xVal>
          <c:yVal>
            <c:numRef>
              <c:f>(RG!$DP$4,RG!$DP$5,RG!$DP$7,RG!$DP$8,RG!$DP$9,RG!$DP$10,RG!$DP$11,RG!$DP$12,RG!$DP$13,RG!$DP$14,RG!$DP$15,RG!$DP$16,RG!$DP$17,RG!$DP$18,RG!$DP$19,RG!$DP$20)</c:f>
              <c:numCache>
                <c:formatCode>0.0000</c:formatCode>
                <c:ptCount val="16"/>
                <c:pt idx="0">
                  <c:v>0</c:v>
                </c:pt>
                <c:pt idx="1">
                  <c:v>4.3103264435695541E-3</c:v>
                </c:pt>
                <c:pt idx="2">
                  <c:v>5.4125814918296487E-3</c:v>
                </c:pt>
                <c:pt idx="3">
                  <c:v>7.6903762029746272E-3</c:v>
                </c:pt>
                <c:pt idx="4">
                  <c:v>1.1809849426716401E-2</c:v>
                </c:pt>
                <c:pt idx="5">
                  <c:v>2.945042286380874E-2</c:v>
                </c:pt>
                <c:pt idx="6">
                  <c:v>2.0249468816397956E-2</c:v>
                </c:pt>
                <c:pt idx="7">
                  <c:v>2.2546549328392739E-2</c:v>
                </c:pt>
                <c:pt idx="8">
                  <c:v>1.8982882574460829E-2</c:v>
                </c:pt>
                <c:pt idx="9">
                  <c:v>1.8405402449693766E-2</c:v>
                </c:pt>
                <c:pt idx="10">
                  <c:v>2.5625224478519146E-2</c:v>
                </c:pt>
                <c:pt idx="11">
                  <c:v>2.2366666666666687E-2</c:v>
                </c:pt>
                <c:pt idx="12">
                  <c:v>1.7159077941344261E-2</c:v>
                </c:pt>
                <c:pt idx="13">
                  <c:v>1.3063566272965869E-2</c:v>
                </c:pt>
                <c:pt idx="14">
                  <c:v>2.9420892388451426E-3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A24-4DEF-886D-B15261195FD1}"/>
            </c:ext>
          </c:extLst>
        </c:ser>
        <c:ser>
          <c:idx val="30"/>
          <c:order val="30"/>
          <c:tx>
            <c:strRef>
              <c:f>RG!$DQ$2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(RG!$DT$4,RG!$DT$5,RG!$DT$6,RG!$DT$7,RG!$DT$11,RG!$DT$12,RG!$DT$13,RG!$DT$14,RG!$DT$15,RG!$DT$16,RG!$DT$17,RG!$DT$18,RG!$DT$19,RG!$DT$20,RG!$DT$21,RG!$DT$22)</c:f>
              <c:numCache>
                <c:formatCode>0.0</c:formatCode>
                <c:ptCount val="16"/>
                <c:pt idx="0">
                  <c:v>0</c:v>
                </c:pt>
                <c:pt idx="1">
                  <c:v>27.943582510578278</c:v>
                </c:pt>
                <c:pt idx="2">
                  <c:v>83.024682651622001</c:v>
                </c:pt>
                <c:pt idx="3">
                  <c:v>127.08956276445699</c:v>
                </c:pt>
                <c:pt idx="4">
                  <c:v>200.44146685472498</c:v>
                </c:pt>
                <c:pt idx="5">
                  <c:v>215.48801128349788</c:v>
                </c:pt>
                <c:pt idx="6">
                  <c:v>226.50423131170663</c:v>
                </c:pt>
                <c:pt idx="7">
                  <c:v>238.59520451339915</c:v>
                </c:pt>
                <c:pt idx="8">
                  <c:v>251.76093088857547</c:v>
                </c:pt>
                <c:pt idx="9">
                  <c:v>265.73272214386463</c:v>
                </c:pt>
                <c:pt idx="10">
                  <c:v>277.01763046544431</c:v>
                </c:pt>
                <c:pt idx="11">
                  <c:v>287.49647390691115</c:v>
                </c:pt>
                <c:pt idx="12">
                  <c:v>300.39351198871651</c:v>
                </c:pt>
                <c:pt idx="13">
                  <c:v>321.61988716502117</c:v>
                </c:pt>
                <c:pt idx="14">
                  <c:v>358.16149506346966</c:v>
                </c:pt>
                <c:pt idx="15">
                  <c:v>381</c:v>
                </c:pt>
              </c:numCache>
            </c:numRef>
          </c:xVal>
          <c:yVal>
            <c:numRef>
              <c:f>(RG!$DU$4,RG!$DU$5,RG!$DU$6,RG!$DU$7,RG!$DU$11,RG!$DU$12,RG!$DU$13,RG!$DU$14,RG!$DU$15,RG!$DU$16,RG!$DU$17,RG!$DU$18,RG!$DU$19,RG!$DU$20,RG!$DU$21,RG!$DU$22)</c:f>
              <c:numCache>
                <c:formatCode>0.0000</c:formatCode>
                <c:ptCount val="16"/>
                <c:pt idx="0">
                  <c:v>0</c:v>
                </c:pt>
                <c:pt idx="1">
                  <c:v>7.9982586311326466E-4</c:v>
                </c:pt>
                <c:pt idx="2">
                  <c:v>4.6485460357059329E-3</c:v>
                </c:pt>
                <c:pt idx="3">
                  <c:v>7.4051701870599456E-3</c:v>
                </c:pt>
                <c:pt idx="4">
                  <c:v>1.245402230971128E-2</c:v>
                </c:pt>
                <c:pt idx="5">
                  <c:v>3.7543503937007942E-2</c:v>
                </c:pt>
                <c:pt idx="6">
                  <c:v>2.3112283464566882E-2</c:v>
                </c:pt>
                <c:pt idx="7">
                  <c:v>2.9625406824147001E-2</c:v>
                </c:pt>
                <c:pt idx="8">
                  <c:v>2.0931830934926229E-2</c:v>
                </c:pt>
                <c:pt idx="9">
                  <c:v>2.5089683898208405E-2</c:v>
                </c:pt>
                <c:pt idx="10">
                  <c:v>3.0332545931758569E-2</c:v>
                </c:pt>
                <c:pt idx="11">
                  <c:v>2.5196482939632489E-2</c:v>
                </c:pt>
                <c:pt idx="12">
                  <c:v>1.8914641919760031E-2</c:v>
                </c:pt>
                <c:pt idx="13">
                  <c:v>9.6292059080850326E-3</c:v>
                </c:pt>
                <c:pt idx="14">
                  <c:v>2.9949421028253806E-3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A24-4DEF-886D-B15261195FD1}"/>
            </c:ext>
          </c:extLst>
        </c:ser>
        <c:ser>
          <c:idx val="31"/>
          <c:order val="31"/>
          <c:tx>
            <c:strRef>
              <c:f>RG!$DV$2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RG!$DY$4:$DY$20</c:f>
              <c:numCache>
                <c:formatCode>0.0</c:formatCode>
                <c:ptCount val="17"/>
                <c:pt idx="0">
                  <c:v>0</c:v>
                </c:pt>
                <c:pt idx="1">
                  <c:v>32.432231404958678</c:v>
                </c:pt>
                <c:pt idx="2">
                  <c:v>81.867768595041326</c:v>
                </c:pt>
                <c:pt idx="3">
                  <c:v>113.0404958677686</c:v>
                </c:pt>
                <c:pt idx="4">
                  <c:v>140.7495867768595</c:v>
                </c:pt>
                <c:pt idx="5">
                  <c:v>165.30991735537191</c:v>
                </c:pt>
                <c:pt idx="6">
                  <c:v>182.62809917355372</c:v>
                </c:pt>
                <c:pt idx="7">
                  <c:v>195.5380165289256</c:v>
                </c:pt>
                <c:pt idx="8">
                  <c:v>208.13305785123964</c:v>
                </c:pt>
                <c:pt idx="9">
                  <c:v>221.67272727272729</c:v>
                </c:pt>
                <c:pt idx="10">
                  <c:v>238.36115702479339</c:v>
                </c:pt>
                <c:pt idx="11">
                  <c:v>251.58595041322315</c:v>
                </c:pt>
                <c:pt idx="12">
                  <c:v>261.34710743801656</c:v>
                </c:pt>
                <c:pt idx="13">
                  <c:v>274.25702479338844</c:v>
                </c:pt>
                <c:pt idx="14">
                  <c:v>290.63057851239671</c:v>
                </c:pt>
                <c:pt idx="15">
                  <c:v>340.38099173553718</c:v>
                </c:pt>
                <c:pt idx="16">
                  <c:v>381</c:v>
                </c:pt>
              </c:numCache>
            </c:numRef>
          </c:xVal>
          <c:yVal>
            <c:numRef>
              <c:f>RG!$DZ$4:$DZ$20</c:f>
              <c:numCache>
                <c:formatCode>0.0000</c:formatCode>
                <c:ptCount val="17"/>
                <c:pt idx="0">
                  <c:v>0</c:v>
                </c:pt>
                <c:pt idx="1">
                  <c:v>3.9944830925260555E-3</c:v>
                </c:pt>
                <c:pt idx="2">
                  <c:v>7.4250267327695182E-3</c:v>
                </c:pt>
                <c:pt idx="3">
                  <c:v>9.2629046369203764E-3</c:v>
                </c:pt>
                <c:pt idx="4">
                  <c:v>1.086806445705916E-2</c:v>
                </c:pt>
                <c:pt idx="5">
                  <c:v>1.3787739032620911E-2</c:v>
                </c:pt>
                <c:pt idx="6">
                  <c:v>2.593083989501313E-2</c:v>
                </c:pt>
                <c:pt idx="7">
                  <c:v>2.282077240344961E-2</c:v>
                </c:pt>
                <c:pt idx="8">
                  <c:v>2.4278560574664963E-2</c:v>
                </c:pt>
                <c:pt idx="9">
                  <c:v>1.9432250656167983E-2</c:v>
                </c:pt>
                <c:pt idx="10">
                  <c:v>1.4477509276857611E-2</c:v>
                </c:pt>
                <c:pt idx="11">
                  <c:v>2.2829497274379162E-2</c:v>
                </c:pt>
                <c:pt idx="12">
                  <c:v>2.4868693496646232E-2</c:v>
                </c:pt>
                <c:pt idx="13">
                  <c:v>1.9966449845943215E-2</c:v>
                </c:pt>
                <c:pt idx="14">
                  <c:v>1.4263960539415343E-2</c:v>
                </c:pt>
                <c:pt idx="15">
                  <c:v>2.9949032533724039E-3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A24-4DEF-886D-B15261195FD1}"/>
            </c:ext>
          </c:extLst>
        </c:ser>
        <c:ser>
          <c:idx val="32"/>
          <c:order val="32"/>
          <c:tx>
            <c:strRef>
              <c:f>RG!$EA$2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RG!$ED$4:$ED$20</c:f>
              <c:numCache>
                <c:formatCode>0.0</c:formatCode>
                <c:ptCount val="17"/>
                <c:pt idx="0">
                  <c:v>0</c:v>
                </c:pt>
                <c:pt idx="1">
                  <c:v>37.782499999999999</c:v>
                </c:pt>
                <c:pt idx="2">
                  <c:v>94.932500000000005</c:v>
                </c:pt>
                <c:pt idx="3">
                  <c:v>129.2225</c:v>
                </c:pt>
                <c:pt idx="4">
                  <c:v>157.16250000000002</c:v>
                </c:pt>
                <c:pt idx="5">
                  <c:v>180.34</c:v>
                </c:pt>
                <c:pt idx="6">
                  <c:v>196.215</c:v>
                </c:pt>
                <c:pt idx="7">
                  <c:v>208.5975</c:v>
                </c:pt>
                <c:pt idx="8">
                  <c:v>223.83749999999998</c:v>
                </c:pt>
                <c:pt idx="9">
                  <c:v>238.76</c:v>
                </c:pt>
                <c:pt idx="10">
                  <c:v>251.45999999999998</c:v>
                </c:pt>
                <c:pt idx="11">
                  <c:v>263.52499999999998</c:v>
                </c:pt>
                <c:pt idx="12">
                  <c:v>275.90750000000003</c:v>
                </c:pt>
                <c:pt idx="13">
                  <c:v>291.14749999999998</c:v>
                </c:pt>
                <c:pt idx="14">
                  <c:v>327.34249999999997</c:v>
                </c:pt>
                <c:pt idx="15">
                  <c:v>367.98249999999996</c:v>
                </c:pt>
                <c:pt idx="16">
                  <c:v>381</c:v>
                </c:pt>
              </c:numCache>
            </c:numRef>
          </c:xVal>
          <c:yVal>
            <c:numRef>
              <c:f>RG!$EE$4:$EE$20</c:f>
              <c:numCache>
                <c:formatCode>0.0000</c:formatCode>
                <c:ptCount val="17"/>
                <c:pt idx="0">
                  <c:v>0</c:v>
                </c:pt>
                <c:pt idx="1">
                  <c:v>4.3128432475352347E-3</c:v>
                </c:pt>
                <c:pt idx="2">
                  <c:v>7.7397702336388288E-3</c:v>
                </c:pt>
                <c:pt idx="3">
                  <c:v>1.022616853744345E-2</c:v>
                </c:pt>
                <c:pt idx="4">
                  <c:v>1.1822546571922412E-2</c:v>
                </c:pt>
                <c:pt idx="5">
                  <c:v>1.67224409448819E-2</c:v>
                </c:pt>
                <c:pt idx="6">
                  <c:v>2.9632545931758514E-2</c:v>
                </c:pt>
                <c:pt idx="7">
                  <c:v>2.5459317585301868E-2</c:v>
                </c:pt>
                <c:pt idx="8">
                  <c:v>2.1184018664333611E-2</c:v>
                </c:pt>
                <c:pt idx="9">
                  <c:v>1.8251968503937042E-2</c:v>
                </c:pt>
                <c:pt idx="10">
                  <c:v>2.3976377952755874E-2</c:v>
                </c:pt>
                <c:pt idx="11">
                  <c:v>2.5354330708661409E-2</c:v>
                </c:pt>
                <c:pt idx="12">
                  <c:v>2.2654668166479212E-2</c:v>
                </c:pt>
                <c:pt idx="13">
                  <c:v>1.5223097112860915E-2</c:v>
                </c:pt>
                <c:pt idx="14">
                  <c:v>4.7624219386369739E-3</c:v>
                </c:pt>
                <c:pt idx="15">
                  <c:v>1.5632801997311366E-3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A24-4DEF-886D-B15261195FD1}"/>
            </c:ext>
          </c:extLst>
        </c:ser>
        <c:ser>
          <c:idx val="33"/>
          <c:order val="33"/>
          <c:tx>
            <c:strRef>
              <c:f>RG!$EF$2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RG!$EI$4:$EI$21</c:f>
              <c:numCache>
                <c:formatCode>0.0</c:formatCode>
                <c:ptCount val="18"/>
                <c:pt idx="0">
                  <c:v>0</c:v>
                </c:pt>
                <c:pt idx="1">
                  <c:v>26.099576271186439</c:v>
                </c:pt>
                <c:pt idx="2">
                  <c:v>64.038135593220332</c:v>
                </c:pt>
                <c:pt idx="3">
                  <c:v>87.447033898305079</c:v>
                </c:pt>
                <c:pt idx="4">
                  <c:v>109.51059322033899</c:v>
                </c:pt>
                <c:pt idx="5">
                  <c:v>129.42161016949152</c:v>
                </c:pt>
                <c:pt idx="6">
                  <c:v>147.18008474576271</c:v>
                </c:pt>
                <c:pt idx="7">
                  <c:v>163.59322033898303</c:v>
                </c:pt>
                <c:pt idx="8">
                  <c:v>180.27542372881356</c:v>
                </c:pt>
                <c:pt idx="9">
                  <c:v>198.03389830508473</c:v>
                </c:pt>
                <c:pt idx="10">
                  <c:v>216.59957627118644</c:v>
                </c:pt>
                <c:pt idx="11">
                  <c:v>235.4343220338983</c:v>
                </c:pt>
                <c:pt idx="12">
                  <c:v>254.53813559322032</c:v>
                </c:pt>
                <c:pt idx="13">
                  <c:v>274.98728813559319</c:v>
                </c:pt>
                <c:pt idx="14">
                  <c:v>298.39618644067798</c:v>
                </c:pt>
                <c:pt idx="15">
                  <c:v>323.41949152542372</c:v>
                </c:pt>
                <c:pt idx="16">
                  <c:v>358.39830508474574</c:v>
                </c:pt>
                <c:pt idx="17">
                  <c:v>381</c:v>
                </c:pt>
              </c:numCache>
            </c:numRef>
          </c:xVal>
          <c:yVal>
            <c:numRef>
              <c:f>RG!$EJ$4:$EJ$21</c:f>
              <c:numCache>
                <c:formatCode>0.0000</c:formatCode>
                <c:ptCount val="18"/>
                <c:pt idx="0">
                  <c:v>0</c:v>
                </c:pt>
                <c:pt idx="1">
                  <c:v>5.5000892929620918E-3</c:v>
                </c:pt>
                <c:pt idx="2">
                  <c:v>1.0190909090909091E-2</c:v>
                </c:pt>
                <c:pt idx="3">
                  <c:v>1.3215308551547339E-2</c:v>
                </c:pt>
                <c:pt idx="4">
                  <c:v>1.6119281243690685E-2</c:v>
                </c:pt>
                <c:pt idx="5">
                  <c:v>1.7122609673790791E-2</c:v>
                </c:pt>
                <c:pt idx="6">
                  <c:v>1.7647548895097794E-2</c:v>
                </c:pt>
                <c:pt idx="7">
                  <c:v>1.8396850393700748E-2</c:v>
                </c:pt>
                <c:pt idx="8">
                  <c:v>1.8048425196850414E-2</c:v>
                </c:pt>
                <c:pt idx="9">
                  <c:v>1.7915886984715149E-2</c:v>
                </c:pt>
                <c:pt idx="10">
                  <c:v>1.697394825646795E-2</c:v>
                </c:pt>
                <c:pt idx="11">
                  <c:v>1.5821822272215954E-2</c:v>
                </c:pt>
                <c:pt idx="12">
                  <c:v>1.4251881014873138E-2</c:v>
                </c:pt>
                <c:pt idx="13">
                  <c:v>1.3021811023622045E-2</c:v>
                </c:pt>
                <c:pt idx="14">
                  <c:v>1.0683062489529247E-2</c:v>
                </c:pt>
                <c:pt idx="15">
                  <c:v>6.9685039370078732E-3</c:v>
                </c:pt>
                <c:pt idx="16">
                  <c:v>3.2386951631046103E-3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A24-4DEF-886D-B15261195FD1}"/>
            </c:ext>
          </c:extLst>
        </c:ser>
        <c:ser>
          <c:idx val="34"/>
          <c:order val="34"/>
          <c:tx>
            <c:strRef>
              <c:f>RG!$EK$2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RG!$EN$4:$EN$23</c:f>
              <c:numCache>
                <c:formatCode>0.0</c:formatCode>
                <c:ptCount val="20"/>
                <c:pt idx="0">
                  <c:v>0</c:v>
                </c:pt>
                <c:pt idx="1">
                  <c:v>34.607500000000002</c:v>
                </c:pt>
                <c:pt idx="2">
                  <c:v>86.36</c:v>
                </c:pt>
                <c:pt idx="3">
                  <c:v>118.11</c:v>
                </c:pt>
                <c:pt idx="4">
                  <c:v>143.51</c:v>
                </c:pt>
                <c:pt idx="5">
                  <c:v>163.19499999999999</c:v>
                </c:pt>
                <c:pt idx="6">
                  <c:v>182.5625</c:v>
                </c:pt>
                <c:pt idx="7">
                  <c:v>200.02500000000001</c:v>
                </c:pt>
                <c:pt idx="8">
                  <c:v>210.82</c:v>
                </c:pt>
                <c:pt idx="9">
                  <c:v>219.07499999999999</c:v>
                </c:pt>
                <c:pt idx="10">
                  <c:v>227.64749999999998</c:v>
                </c:pt>
                <c:pt idx="11">
                  <c:v>237.17250000000001</c:v>
                </c:pt>
                <c:pt idx="12">
                  <c:v>250.50749999999999</c:v>
                </c:pt>
                <c:pt idx="13">
                  <c:v>264.47749999999996</c:v>
                </c:pt>
                <c:pt idx="14">
                  <c:v>274.0025</c:v>
                </c:pt>
                <c:pt idx="15">
                  <c:v>283.21000000000004</c:v>
                </c:pt>
                <c:pt idx="16">
                  <c:v>295.27499999999998</c:v>
                </c:pt>
                <c:pt idx="17">
                  <c:v>309.245</c:v>
                </c:pt>
                <c:pt idx="18">
                  <c:v>348.9325</c:v>
                </c:pt>
                <c:pt idx="19">
                  <c:v>381</c:v>
                </c:pt>
              </c:numCache>
            </c:numRef>
          </c:xVal>
          <c:yVal>
            <c:numRef>
              <c:f>RG!$EO$4:$EO$23</c:f>
              <c:numCache>
                <c:formatCode>0.0000</c:formatCode>
                <c:ptCount val="20"/>
                <c:pt idx="0">
                  <c:v>0</c:v>
                </c:pt>
                <c:pt idx="1">
                  <c:v>3.9529003828649859E-3</c:v>
                </c:pt>
                <c:pt idx="2">
                  <c:v>7.7923592884222804E-3</c:v>
                </c:pt>
                <c:pt idx="3">
                  <c:v>1.0280725778842859E-2</c:v>
                </c:pt>
                <c:pt idx="4">
                  <c:v>1.1732283464566931E-2</c:v>
                </c:pt>
                <c:pt idx="5">
                  <c:v>1.3335208098987618E-2</c:v>
                </c:pt>
                <c:pt idx="6">
                  <c:v>1.3004056311142926E-2</c:v>
                </c:pt>
                <c:pt idx="7">
                  <c:v>1.9334287759484651E-2</c:v>
                </c:pt>
                <c:pt idx="8">
                  <c:v>3.4881889763779483E-2</c:v>
                </c:pt>
                <c:pt idx="9">
                  <c:v>2.4566929133858217E-2</c:v>
                </c:pt>
                <c:pt idx="10">
                  <c:v>2.7122955784373213E-2</c:v>
                </c:pt>
                <c:pt idx="11">
                  <c:v>2.4733672996757688E-2</c:v>
                </c:pt>
                <c:pt idx="12">
                  <c:v>1.9313385826771688E-2</c:v>
                </c:pt>
                <c:pt idx="13">
                  <c:v>2.1707418151678395E-2</c:v>
                </c:pt>
                <c:pt idx="14">
                  <c:v>2.6757337151037897E-2</c:v>
                </c:pt>
                <c:pt idx="15">
                  <c:v>2.1968503937007871E-2</c:v>
                </c:pt>
                <c:pt idx="16">
                  <c:v>2.1039370078740131E-2</c:v>
                </c:pt>
                <c:pt idx="17">
                  <c:v>1.474409448818899E-2</c:v>
                </c:pt>
                <c:pt idx="18">
                  <c:v>2.8798627894285542E-3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A24-4DEF-886D-B15261195FD1}"/>
            </c:ext>
          </c:extLst>
        </c:ser>
        <c:ser>
          <c:idx val="35"/>
          <c:order val="35"/>
          <c:tx>
            <c:strRef>
              <c:f>RG!$EP$2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RG!$ES$4:$ES$19</c:f>
              <c:numCache>
                <c:formatCode>0.0</c:formatCode>
                <c:ptCount val="16"/>
                <c:pt idx="0">
                  <c:v>0</c:v>
                </c:pt>
                <c:pt idx="1">
                  <c:v>36.684121621621621</c:v>
                </c:pt>
                <c:pt idx="2">
                  <c:v>92.35388513513513</c:v>
                </c:pt>
                <c:pt idx="3">
                  <c:v>126.78547297297297</c:v>
                </c:pt>
                <c:pt idx="4">
                  <c:v>157.03378378378378</c:v>
                </c:pt>
                <c:pt idx="5">
                  <c:v>185.02956081081081</c:v>
                </c:pt>
                <c:pt idx="6">
                  <c:v>204.33699324324326</c:v>
                </c:pt>
                <c:pt idx="7">
                  <c:v>216.88682432432435</c:v>
                </c:pt>
                <c:pt idx="8">
                  <c:v>229.43665540540542</c:v>
                </c:pt>
                <c:pt idx="9">
                  <c:v>243.59543918918919</c:v>
                </c:pt>
                <c:pt idx="10">
                  <c:v>259.68496621621625</c:v>
                </c:pt>
                <c:pt idx="11">
                  <c:v>274.16554054054052</c:v>
                </c:pt>
                <c:pt idx="12">
                  <c:v>287.03716216216219</c:v>
                </c:pt>
                <c:pt idx="13">
                  <c:v>303.12668918918916</c:v>
                </c:pt>
                <c:pt idx="14">
                  <c:v>346.89020270270271</c:v>
                </c:pt>
                <c:pt idx="15">
                  <c:v>381</c:v>
                </c:pt>
              </c:numCache>
            </c:numRef>
          </c:xVal>
          <c:yVal>
            <c:numRef>
              <c:f>RG!$ET$4:$ET$19</c:f>
              <c:numCache>
                <c:formatCode>0.0000</c:formatCode>
                <c:ptCount val="16"/>
                <c:pt idx="0">
                  <c:v>0</c:v>
                </c:pt>
                <c:pt idx="1">
                  <c:v>4.2361652161900815E-3</c:v>
                </c:pt>
                <c:pt idx="2">
                  <c:v>7.9928822456514972E-3</c:v>
                </c:pt>
                <c:pt idx="3">
                  <c:v>9.7177602799650067E-3</c:v>
                </c:pt>
                <c:pt idx="4">
                  <c:v>1.2099418007531662E-2</c:v>
                </c:pt>
                <c:pt idx="5">
                  <c:v>1.2900377696690354E-2</c:v>
                </c:pt>
                <c:pt idx="6">
                  <c:v>2.1916839342450551E-2</c:v>
                </c:pt>
                <c:pt idx="7">
                  <c:v>2.5847559055118124E-2</c:v>
                </c:pt>
                <c:pt idx="8">
                  <c:v>2.7714988258046819E-2</c:v>
                </c:pt>
                <c:pt idx="9">
                  <c:v>2.0970162729658695E-2</c:v>
                </c:pt>
                <c:pt idx="10">
                  <c:v>2.019947506561684E-2</c:v>
                </c:pt>
                <c:pt idx="11">
                  <c:v>2.3509081364829407E-2</c:v>
                </c:pt>
                <c:pt idx="12">
                  <c:v>2.110845144356957E-2</c:v>
                </c:pt>
                <c:pt idx="13">
                  <c:v>1.448664916885386E-2</c:v>
                </c:pt>
                <c:pt idx="14">
                  <c:v>2.8877333729510242E-3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A24-4DEF-886D-B15261195FD1}"/>
            </c:ext>
          </c:extLst>
        </c:ser>
        <c:ser>
          <c:idx val="36"/>
          <c:order val="36"/>
          <c:tx>
            <c:strRef>
              <c:f>RG!$EU$2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RG!$EX$4:$EX$20</c:f>
              <c:numCache>
                <c:formatCode>0.0</c:formatCode>
                <c:ptCount val="17"/>
                <c:pt idx="0">
                  <c:v>0</c:v>
                </c:pt>
                <c:pt idx="1">
                  <c:v>33.032828282828284</c:v>
                </c:pt>
                <c:pt idx="2">
                  <c:v>84.98737373737373</c:v>
                </c:pt>
                <c:pt idx="3">
                  <c:v>118.66161616161617</c:v>
                </c:pt>
                <c:pt idx="4">
                  <c:v>146.56313131313132</c:v>
                </c:pt>
                <c:pt idx="5">
                  <c:v>172.54040404040404</c:v>
                </c:pt>
                <c:pt idx="6">
                  <c:v>195.95202020202021</c:v>
                </c:pt>
                <c:pt idx="7">
                  <c:v>211.02525252525251</c:v>
                </c:pt>
                <c:pt idx="8">
                  <c:v>221.92929292929293</c:v>
                </c:pt>
                <c:pt idx="9">
                  <c:v>233.47474747474749</c:v>
                </c:pt>
                <c:pt idx="10">
                  <c:v>247.26515151515153</c:v>
                </c:pt>
                <c:pt idx="11">
                  <c:v>262.65909090909088</c:v>
                </c:pt>
                <c:pt idx="12">
                  <c:v>275.16666666666663</c:v>
                </c:pt>
                <c:pt idx="13">
                  <c:v>287.03282828282829</c:v>
                </c:pt>
                <c:pt idx="14">
                  <c:v>301.46464646464648</c:v>
                </c:pt>
                <c:pt idx="15">
                  <c:v>345.40151515151513</c:v>
                </c:pt>
                <c:pt idx="16">
                  <c:v>381</c:v>
                </c:pt>
              </c:numCache>
            </c:numRef>
          </c:xVal>
          <c:yVal>
            <c:numRef>
              <c:f>RG!$EY$4:$EY$20</c:f>
              <c:numCache>
                <c:formatCode>0.0000</c:formatCode>
                <c:ptCount val="17"/>
                <c:pt idx="0">
                  <c:v>0</c:v>
                </c:pt>
                <c:pt idx="1">
                  <c:v>4.164039446525495E-3</c:v>
                </c:pt>
                <c:pt idx="2">
                  <c:v>7.8824769785132802E-3</c:v>
                </c:pt>
                <c:pt idx="3">
                  <c:v>1.0137247517973293E-2</c:v>
                </c:pt>
                <c:pt idx="4">
                  <c:v>1.206936815824851E-2</c:v>
                </c:pt>
                <c:pt idx="5">
                  <c:v>1.3411771653543314E-2</c:v>
                </c:pt>
                <c:pt idx="6">
                  <c:v>1.5741732283464573E-2</c:v>
                </c:pt>
                <c:pt idx="7">
                  <c:v>3.5958492688413973E-2</c:v>
                </c:pt>
                <c:pt idx="8">
                  <c:v>2.3947086614173177E-2</c:v>
                </c:pt>
                <c:pt idx="9">
                  <c:v>2.8803543307086579E-2</c:v>
                </c:pt>
                <c:pt idx="10">
                  <c:v>1.8622047244094508E-2</c:v>
                </c:pt>
                <c:pt idx="11">
                  <c:v>2.1656017997750302E-2</c:v>
                </c:pt>
                <c:pt idx="12">
                  <c:v>2.4745669291338573E-2</c:v>
                </c:pt>
                <c:pt idx="13">
                  <c:v>2.1145710733526682E-2</c:v>
                </c:pt>
                <c:pt idx="14">
                  <c:v>1.4829012719563913E-2</c:v>
                </c:pt>
                <c:pt idx="15">
                  <c:v>3.7698233666737572E-3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A24-4DEF-886D-B15261195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580624"/>
        <c:axId val="679581016"/>
      </c:scatterChart>
      <c:valAx>
        <c:axId val="67958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81016"/>
        <c:crosses val="autoZero"/>
        <c:crossBetween val="midCat"/>
      </c:valAx>
      <c:valAx>
        <c:axId val="67958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Diff.</a:t>
                </a:r>
                <a:r>
                  <a:rPr lang="en-MY" baseline="0"/>
                  <a:t> Worth ($/mm)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80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Integral Reactivity Curve (RG)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RG!$B$2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RG!$B$4:$B$25</c:f>
              <c:numCache>
                <c:formatCode>General</c:formatCode>
                <c:ptCount val="2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79</c:v>
                </c:pt>
                <c:pt idx="4">
                  <c:v>94</c:v>
                </c:pt>
                <c:pt idx="5">
                  <c:v>109</c:v>
                </c:pt>
                <c:pt idx="6">
                  <c:v>124</c:v>
                </c:pt>
                <c:pt idx="7">
                  <c:v>137</c:v>
                </c:pt>
                <c:pt idx="8">
                  <c:v>149</c:v>
                </c:pt>
                <c:pt idx="9">
                  <c:v>161</c:v>
                </c:pt>
                <c:pt idx="10">
                  <c:v>173</c:v>
                </c:pt>
                <c:pt idx="11">
                  <c:v>185</c:v>
                </c:pt>
                <c:pt idx="12">
                  <c:v>197</c:v>
                </c:pt>
                <c:pt idx="13">
                  <c:v>209</c:v>
                </c:pt>
                <c:pt idx="14">
                  <c:v>221</c:v>
                </c:pt>
                <c:pt idx="15">
                  <c:v>233</c:v>
                </c:pt>
                <c:pt idx="16">
                  <c:v>245</c:v>
                </c:pt>
                <c:pt idx="17">
                  <c:v>257</c:v>
                </c:pt>
                <c:pt idx="18">
                  <c:v>273</c:v>
                </c:pt>
                <c:pt idx="19">
                  <c:v>293</c:v>
                </c:pt>
                <c:pt idx="20">
                  <c:v>317</c:v>
                </c:pt>
                <c:pt idx="21">
                  <c:v>378</c:v>
                </c:pt>
              </c:numCache>
            </c:numRef>
          </c:xVal>
          <c:yVal>
            <c:numRef>
              <c:f>RG!$C$4:$C$25</c:f>
              <c:numCache>
                <c:formatCode>General</c:formatCode>
                <c:ptCount val="22"/>
                <c:pt idx="0">
                  <c:v>0</c:v>
                </c:pt>
                <c:pt idx="1">
                  <c:v>9.9400000000000002E-2</c:v>
                </c:pt>
                <c:pt idx="2">
                  <c:v>0.29046568285141094</c:v>
                </c:pt>
                <c:pt idx="3">
                  <c:v>0.47770809121295044</c:v>
                </c:pt>
                <c:pt idx="4">
                  <c:v>0.65488537818198722</c:v>
                </c:pt>
                <c:pt idx="5">
                  <c:v>0.84776718995852851</c:v>
                </c:pt>
                <c:pt idx="6">
                  <c:v>1.0658213563489911</c:v>
                </c:pt>
                <c:pt idx="7">
                  <c:v>1.2710094491630011</c:v>
                </c:pt>
                <c:pt idx="8">
                  <c:v>1.4804953610855838</c:v>
                </c:pt>
                <c:pt idx="9">
                  <c:v>1.6920420772933744</c:v>
                </c:pt>
                <c:pt idx="10">
                  <c:v>1.9165522654799212</c:v>
                </c:pt>
                <c:pt idx="11">
                  <c:v>2.1267924753192711</c:v>
                </c:pt>
                <c:pt idx="12">
                  <c:v>2.3457622694270612</c:v>
                </c:pt>
                <c:pt idx="13">
                  <c:v>2.5666018392652052</c:v>
                </c:pt>
                <c:pt idx="14">
                  <c:v>2.7702796424566944</c:v>
                </c:pt>
                <c:pt idx="15">
                  <c:v>2.9706428367997408</c:v>
                </c:pt>
                <c:pt idx="16">
                  <c:v>3.1630360688422723</c:v>
                </c:pt>
                <c:pt idx="17">
                  <c:v>3.3497490036657176</c:v>
                </c:pt>
                <c:pt idx="18">
                  <c:v>3.5725272181336125</c:v>
                </c:pt>
                <c:pt idx="19">
                  <c:v>3.81041760578904</c:v>
                </c:pt>
                <c:pt idx="20">
                  <c:v>4.0410330419049449</c:v>
                </c:pt>
                <c:pt idx="21">
                  <c:v>4.3171278456465627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7BB-4905-94C3-417A041FCE7C}"/>
            </c:ext>
          </c:extLst>
        </c:ser>
        <c:ser>
          <c:idx val="16"/>
          <c:order val="1"/>
          <c:tx>
            <c:strRef>
              <c:f>RG!$F$2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RG!$F$4:$F$25</c:f>
              <c:numCache>
                <c:formatCode>0</c:formatCode>
                <c:ptCount val="22"/>
                <c:pt idx="0">
                  <c:v>0</c:v>
                </c:pt>
                <c:pt idx="1">
                  <c:v>47</c:v>
                </c:pt>
                <c:pt idx="2">
                  <c:v>72</c:v>
                </c:pt>
                <c:pt idx="3">
                  <c:v>95</c:v>
                </c:pt>
                <c:pt idx="4">
                  <c:v>109</c:v>
                </c:pt>
                <c:pt idx="5">
                  <c:v>122</c:v>
                </c:pt>
                <c:pt idx="6">
                  <c:v>137</c:v>
                </c:pt>
                <c:pt idx="7">
                  <c:v>149</c:v>
                </c:pt>
                <c:pt idx="8">
                  <c:v>161</c:v>
                </c:pt>
                <c:pt idx="9">
                  <c:v>173</c:v>
                </c:pt>
                <c:pt idx="10">
                  <c:v>185</c:v>
                </c:pt>
                <c:pt idx="11">
                  <c:v>197</c:v>
                </c:pt>
                <c:pt idx="12">
                  <c:v>209</c:v>
                </c:pt>
                <c:pt idx="13">
                  <c:v>221</c:v>
                </c:pt>
                <c:pt idx="14">
                  <c:v>235</c:v>
                </c:pt>
                <c:pt idx="15">
                  <c:v>247</c:v>
                </c:pt>
                <c:pt idx="16" formatCode="General">
                  <c:v>262</c:v>
                </c:pt>
                <c:pt idx="17" formatCode="General">
                  <c:v>280</c:v>
                </c:pt>
                <c:pt idx="18" formatCode="General">
                  <c:v>302</c:v>
                </c:pt>
                <c:pt idx="19" formatCode="General">
                  <c:v>327</c:v>
                </c:pt>
                <c:pt idx="20" formatCode="General">
                  <c:v>379</c:v>
                </c:pt>
                <c:pt idx="21" formatCode="General">
                  <c:v>379</c:v>
                </c:pt>
              </c:numCache>
            </c:numRef>
          </c:xVal>
          <c:yVal>
            <c:numRef>
              <c:f>RG!$G$4:$G$25</c:f>
              <c:numCache>
                <c:formatCode>General</c:formatCode>
                <c:ptCount val="22"/>
                <c:pt idx="0">
                  <c:v>0</c:v>
                </c:pt>
                <c:pt idx="1">
                  <c:v>0.20830000000000001</c:v>
                </c:pt>
                <c:pt idx="2">
                  <c:v>0.4158</c:v>
                </c:pt>
                <c:pt idx="3">
                  <c:v>0.64749999999999996</c:v>
                </c:pt>
                <c:pt idx="4">
                  <c:v>0.85</c:v>
                </c:pt>
                <c:pt idx="5">
                  <c:v>1.0724</c:v>
                </c:pt>
                <c:pt idx="6">
                  <c:v>1.3178000000000001</c:v>
                </c:pt>
                <c:pt idx="7">
                  <c:v>1.5257000000000001</c:v>
                </c:pt>
                <c:pt idx="8">
                  <c:v>1.7363</c:v>
                </c:pt>
                <c:pt idx="9">
                  <c:v>1.9543999999999999</c:v>
                </c:pt>
                <c:pt idx="10">
                  <c:v>2.1747000000000001</c:v>
                </c:pt>
                <c:pt idx="11">
                  <c:v>2.3948</c:v>
                </c:pt>
                <c:pt idx="12">
                  <c:v>2.6019999999999999</c:v>
                </c:pt>
                <c:pt idx="13">
                  <c:v>2.8034999999999997</c:v>
                </c:pt>
                <c:pt idx="14">
                  <c:v>3.0309999999999997</c:v>
                </c:pt>
                <c:pt idx="15">
                  <c:v>3.2197999999999998</c:v>
                </c:pt>
                <c:pt idx="16">
                  <c:v>3.4377</c:v>
                </c:pt>
                <c:pt idx="17">
                  <c:v>3.673</c:v>
                </c:pt>
                <c:pt idx="18">
                  <c:v>3.9016999999999999</c:v>
                </c:pt>
                <c:pt idx="19">
                  <c:v>4.1169000000000002</c:v>
                </c:pt>
                <c:pt idx="20">
                  <c:v>4.3309000000000006</c:v>
                </c:pt>
                <c:pt idx="21">
                  <c:v>4.3308999999999997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5D7-495B-942F-2DA235574ABD}"/>
            </c:ext>
          </c:extLst>
        </c:ser>
        <c:ser>
          <c:idx val="17"/>
          <c:order val="2"/>
          <c:tx>
            <c:strRef>
              <c:f>RG!$J$2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RG!$J$4:$J$25</c:f>
              <c:numCache>
                <c:formatCode>0</c:formatCode>
                <c:ptCount val="22"/>
                <c:pt idx="0">
                  <c:v>0</c:v>
                </c:pt>
                <c:pt idx="1">
                  <c:v>50</c:v>
                </c:pt>
                <c:pt idx="2">
                  <c:v>74</c:v>
                </c:pt>
                <c:pt idx="3">
                  <c:v>95</c:v>
                </c:pt>
                <c:pt idx="4">
                  <c:v>109</c:v>
                </c:pt>
                <c:pt idx="5">
                  <c:v>124</c:v>
                </c:pt>
                <c:pt idx="6">
                  <c:v>139</c:v>
                </c:pt>
                <c:pt idx="7">
                  <c:v>154</c:v>
                </c:pt>
                <c:pt idx="8">
                  <c:v>169</c:v>
                </c:pt>
                <c:pt idx="9">
                  <c:v>179</c:v>
                </c:pt>
                <c:pt idx="10">
                  <c:v>194</c:v>
                </c:pt>
                <c:pt idx="11">
                  <c:v>204</c:v>
                </c:pt>
                <c:pt idx="12">
                  <c:v>214</c:v>
                </c:pt>
                <c:pt idx="13">
                  <c:v>224</c:v>
                </c:pt>
                <c:pt idx="14">
                  <c:v>236</c:v>
                </c:pt>
                <c:pt idx="15">
                  <c:v>249</c:v>
                </c:pt>
                <c:pt idx="16" formatCode="General">
                  <c:v>262</c:v>
                </c:pt>
                <c:pt idx="17" formatCode="General">
                  <c:v>278</c:v>
                </c:pt>
                <c:pt idx="18" formatCode="General">
                  <c:v>298</c:v>
                </c:pt>
                <c:pt idx="19" formatCode="General">
                  <c:v>323</c:v>
                </c:pt>
                <c:pt idx="20" formatCode="General">
                  <c:v>379</c:v>
                </c:pt>
                <c:pt idx="21" formatCode="General">
                  <c:v>379</c:v>
                </c:pt>
              </c:numCache>
            </c:numRef>
          </c:xVal>
          <c:yVal>
            <c:numRef>
              <c:f>RG!$K$4:$K$25</c:f>
              <c:numCache>
                <c:formatCode>General</c:formatCode>
                <c:ptCount val="22"/>
                <c:pt idx="0">
                  <c:v>0</c:v>
                </c:pt>
                <c:pt idx="1">
                  <c:v>0.22020000000000001</c:v>
                </c:pt>
                <c:pt idx="2">
                  <c:v>0.42520000000000002</c:v>
                </c:pt>
                <c:pt idx="3">
                  <c:v>0.65610000000000002</c:v>
                </c:pt>
                <c:pt idx="4">
                  <c:v>0.85130000000000006</c:v>
                </c:pt>
                <c:pt idx="5">
                  <c:v>1.0653000000000001</c:v>
                </c:pt>
                <c:pt idx="6">
                  <c:v>1.2889000000000002</c:v>
                </c:pt>
                <c:pt idx="7">
                  <c:v>1.5608000000000002</c:v>
                </c:pt>
                <c:pt idx="8">
                  <c:v>1.8403000000000003</c:v>
                </c:pt>
                <c:pt idx="9">
                  <c:v>2.0028200000000003</c:v>
                </c:pt>
                <c:pt idx="10">
                  <c:v>2.2363200000000001</c:v>
                </c:pt>
                <c:pt idx="11">
                  <c:v>2.4043200000000002</c:v>
                </c:pt>
                <c:pt idx="12">
                  <c:v>2.5751200000000001</c:v>
                </c:pt>
                <c:pt idx="13">
                  <c:v>2.7597200000000002</c:v>
                </c:pt>
                <c:pt idx="14">
                  <c:v>2.9457200000000001</c:v>
                </c:pt>
                <c:pt idx="15">
                  <c:v>3.13462</c:v>
                </c:pt>
                <c:pt idx="16">
                  <c:v>3.3275199999999998</c:v>
                </c:pt>
                <c:pt idx="17">
                  <c:v>3.5251199999999998</c:v>
                </c:pt>
                <c:pt idx="18">
                  <c:v>3.7433199999999998</c:v>
                </c:pt>
                <c:pt idx="19">
                  <c:v>3.9635199999999999</c:v>
                </c:pt>
                <c:pt idx="20">
                  <c:v>4.1936200000000001</c:v>
                </c:pt>
                <c:pt idx="21">
                  <c:v>4.1936200000000001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5D7-495B-942F-2DA235574ABD}"/>
            </c:ext>
          </c:extLst>
        </c:ser>
        <c:ser>
          <c:idx val="18"/>
          <c:order val="3"/>
          <c:tx>
            <c:strRef>
              <c:f>RG!$N$2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RG!$N$4:$N$20</c:f>
              <c:numCache>
                <c:formatCode>0</c:formatCode>
                <c:ptCount val="17"/>
                <c:pt idx="0">
                  <c:v>0</c:v>
                </c:pt>
                <c:pt idx="1">
                  <c:v>65</c:v>
                </c:pt>
                <c:pt idx="2">
                  <c:v>95</c:v>
                </c:pt>
                <c:pt idx="3">
                  <c:v>120</c:v>
                </c:pt>
                <c:pt idx="4">
                  <c:v>140</c:v>
                </c:pt>
                <c:pt idx="5">
                  <c:v>158</c:v>
                </c:pt>
                <c:pt idx="6">
                  <c:v>178</c:v>
                </c:pt>
                <c:pt idx="7">
                  <c:v>196</c:v>
                </c:pt>
                <c:pt idx="8">
                  <c:v>208</c:v>
                </c:pt>
                <c:pt idx="9">
                  <c:v>223</c:v>
                </c:pt>
                <c:pt idx="10">
                  <c:v>239</c:v>
                </c:pt>
                <c:pt idx="11">
                  <c:v>256</c:v>
                </c:pt>
                <c:pt idx="12">
                  <c:v>277</c:v>
                </c:pt>
                <c:pt idx="13">
                  <c:v>297</c:v>
                </c:pt>
                <c:pt idx="14">
                  <c:v>329</c:v>
                </c:pt>
                <c:pt idx="15">
                  <c:v>381</c:v>
                </c:pt>
                <c:pt idx="16" formatCode="General">
                  <c:v>381</c:v>
                </c:pt>
              </c:numCache>
            </c:numRef>
          </c:xVal>
          <c:yVal>
            <c:numRef>
              <c:f>RG!$O$4:$O$20</c:f>
              <c:numCache>
                <c:formatCode>General</c:formatCode>
                <c:ptCount val="17"/>
                <c:pt idx="0">
                  <c:v>0</c:v>
                </c:pt>
                <c:pt idx="1">
                  <c:v>0.26300000000000001</c:v>
                </c:pt>
                <c:pt idx="2">
                  <c:v>0.48980000000000001</c:v>
                </c:pt>
                <c:pt idx="3">
                  <c:v>0.70740000000000003</c:v>
                </c:pt>
                <c:pt idx="4">
                  <c:v>0.97070000000000001</c:v>
                </c:pt>
                <c:pt idx="5">
                  <c:v>1.2034</c:v>
                </c:pt>
                <c:pt idx="6">
                  <c:v>1.4309000000000001</c:v>
                </c:pt>
                <c:pt idx="7">
                  <c:v>1.6456</c:v>
                </c:pt>
                <c:pt idx="8">
                  <c:v>1.8237999999999999</c:v>
                </c:pt>
                <c:pt idx="9">
                  <c:v>2.0408999999999997</c:v>
                </c:pt>
                <c:pt idx="10">
                  <c:v>2.2194999999999996</c:v>
                </c:pt>
                <c:pt idx="11">
                  <c:v>2.4245999999999994</c:v>
                </c:pt>
                <c:pt idx="12">
                  <c:v>2.6208999999999993</c:v>
                </c:pt>
                <c:pt idx="13">
                  <c:v>2.7981999999999996</c:v>
                </c:pt>
                <c:pt idx="14">
                  <c:v>3.0418999999999996</c:v>
                </c:pt>
                <c:pt idx="15">
                  <c:v>3.1912999999999996</c:v>
                </c:pt>
                <c:pt idx="16">
                  <c:v>3.1912999999999996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5D7-495B-942F-2DA235574ABD}"/>
            </c:ext>
          </c:extLst>
        </c:ser>
        <c:ser>
          <c:idx val="19"/>
          <c:order val="4"/>
          <c:tx>
            <c:strRef>
              <c:f>RG!$R$2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RG!$R$4:$R$25</c:f>
              <c:numCache>
                <c:formatCode>0</c:formatCode>
                <c:ptCount val="22"/>
                <c:pt idx="0">
                  <c:v>0</c:v>
                </c:pt>
                <c:pt idx="1">
                  <c:v>50</c:v>
                </c:pt>
                <c:pt idx="2">
                  <c:v>75</c:v>
                </c:pt>
                <c:pt idx="3">
                  <c:v>94</c:v>
                </c:pt>
                <c:pt idx="4">
                  <c:v>114</c:v>
                </c:pt>
                <c:pt idx="5">
                  <c:v>129</c:v>
                </c:pt>
                <c:pt idx="6">
                  <c:v>141</c:v>
                </c:pt>
                <c:pt idx="7">
                  <c:v>153</c:v>
                </c:pt>
                <c:pt idx="8">
                  <c:v>165</c:v>
                </c:pt>
                <c:pt idx="9">
                  <c:v>177</c:v>
                </c:pt>
                <c:pt idx="10">
                  <c:v>189</c:v>
                </c:pt>
                <c:pt idx="11">
                  <c:v>201</c:v>
                </c:pt>
                <c:pt idx="12">
                  <c:v>213</c:v>
                </c:pt>
                <c:pt idx="13">
                  <c:v>225</c:v>
                </c:pt>
                <c:pt idx="14">
                  <c:v>237</c:v>
                </c:pt>
                <c:pt idx="15">
                  <c:v>253</c:v>
                </c:pt>
                <c:pt idx="16" formatCode="General">
                  <c:v>269</c:v>
                </c:pt>
                <c:pt idx="17" formatCode="General">
                  <c:v>286</c:v>
                </c:pt>
                <c:pt idx="18" formatCode="General">
                  <c:v>307</c:v>
                </c:pt>
                <c:pt idx="19" formatCode="General">
                  <c:v>331</c:v>
                </c:pt>
                <c:pt idx="20" formatCode="General">
                  <c:v>380</c:v>
                </c:pt>
                <c:pt idx="21" formatCode="General">
                  <c:v>380</c:v>
                </c:pt>
              </c:numCache>
            </c:numRef>
          </c:xVal>
          <c:yVal>
            <c:numRef>
              <c:f>RG!$S$4:$S$25</c:f>
              <c:numCache>
                <c:formatCode>General</c:formatCode>
                <c:ptCount val="22"/>
                <c:pt idx="0">
                  <c:v>0</c:v>
                </c:pt>
                <c:pt idx="1">
                  <c:v>0.19500000000000001</c:v>
                </c:pt>
                <c:pt idx="2">
                  <c:v>0.40939999999999999</c:v>
                </c:pt>
                <c:pt idx="3">
                  <c:v>0.64988000000000001</c:v>
                </c:pt>
                <c:pt idx="4">
                  <c:v>0.90202000000000004</c:v>
                </c:pt>
                <c:pt idx="5">
                  <c:v>1.12252</c:v>
                </c:pt>
                <c:pt idx="6">
                  <c:v>1.3370199999999999</c:v>
                </c:pt>
                <c:pt idx="7">
                  <c:v>1.5665199999999999</c:v>
                </c:pt>
                <c:pt idx="8">
                  <c:v>1.8131199999999998</c:v>
                </c:pt>
                <c:pt idx="9">
                  <c:v>2.0228199999999998</c:v>
                </c:pt>
                <c:pt idx="10">
                  <c:v>2.2575599999999998</c:v>
                </c:pt>
                <c:pt idx="11">
                  <c:v>2.4862599999999997</c:v>
                </c:pt>
                <c:pt idx="12">
                  <c:v>2.7102599999999999</c:v>
                </c:pt>
                <c:pt idx="13">
                  <c:v>2.9097599999999999</c:v>
                </c:pt>
                <c:pt idx="14">
                  <c:v>3.1201599999999998</c:v>
                </c:pt>
                <c:pt idx="15">
                  <c:v>3.3376599999999996</c:v>
                </c:pt>
                <c:pt idx="16">
                  <c:v>3.5795599999999999</c:v>
                </c:pt>
                <c:pt idx="17">
                  <c:v>3.7392599999999998</c:v>
                </c:pt>
                <c:pt idx="18">
                  <c:v>3.9422599999999997</c:v>
                </c:pt>
                <c:pt idx="19">
                  <c:v>4.1078599999999996</c:v>
                </c:pt>
                <c:pt idx="20">
                  <c:v>4.2698599999999995</c:v>
                </c:pt>
                <c:pt idx="21">
                  <c:v>4.2698599999999995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5D7-495B-942F-2DA235574ABD}"/>
            </c:ext>
          </c:extLst>
        </c:ser>
        <c:ser>
          <c:idx val="20"/>
          <c:order val="5"/>
          <c:tx>
            <c:strRef>
              <c:f>RG!$V$2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RG!$V$4:$V$22</c:f>
              <c:numCache>
                <c:formatCode>0</c:formatCode>
                <c:ptCount val="19"/>
                <c:pt idx="0">
                  <c:v>0</c:v>
                </c:pt>
                <c:pt idx="1">
                  <c:v>46</c:v>
                </c:pt>
                <c:pt idx="2">
                  <c:v>70</c:v>
                </c:pt>
                <c:pt idx="3">
                  <c:v>91</c:v>
                </c:pt>
                <c:pt idx="4">
                  <c:v>110</c:v>
                </c:pt>
                <c:pt idx="5">
                  <c:v>125</c:v>
                </c:pt>
                <c:pt idx="6">
                  <c:v>140</c:v>
                </c:pt>
                <c:pt idx="7">
                  <c:v>156</c:v>
                </c:pt>
                <c:pt idx="8">
                  <c:v>171</c:v>
                </c:pt>
                <c:pt idx="9">
                  <c:v>186</c:v>
                </c:pt>
                <c:pt idx="10">
                  <c:v>201</c:v>
                </c:pt>
                <c:pt idx="11">
                  <c:v>216</c:v>
                </c:pt>
                <c:pt idx="12">
                  <c:v>235</c:v>
                </c:pt>
                <c:pt idx="13">
                  <c:v>250</c:v>
                </c:pt>
                <c:pt idx="14">
                  <c:v>265</c:v>
                </c:pt>
                <c:pt idx="15">
                  <c:v>285</c:v>
                </c:pt>
                <c:pt idx="16">
                  <c:v>320</c:v>
                </c:pt>
                <c:pt idx="17">
                  <c:v>380</c:v>
                </c:pt>
                <c:pt idx="18">
                  <c:v>380</c:v>
                </c:pt>
              </c:numCache>
            </c:numRef>
          </c:xVal>
          <c:yVal>
            <c:numRef>
              <c:f>RG!$W$4:$W$22</c:f>
              <c:numCache>
                <c:formatCode>General</c:formatCode>
                <c:ptCount val="19"/>
                <c:pt idx="0">
                  <c:v>0</c:v>
                </c:pt>
                <c:pt idx="1">
                  <c:v>0.19896666666666665</c:v>
                </c:pt>
                <c:pt idx="2">
                  <c:v>0.41228333333333333</c:v>
                </c:pt>
                <c:pt idx="3">
                  <c:v>0.59384666666666663</c:v>
                </c:pt>
                <c:pt idx="4">
                  <c:v>0.74410499999999991</c:v>
                </c:pt>
                <c:pt idx="5">
                  <c:v>0.98480499999999993</c:v>
                </c:pt>
                <c:pt idx="6">
                  <c:v>1.1564049999999999</c:v>
                </c:pt>
                <c:pt idx="7">
                  <c:v>1.311105</c:v>
                </c:pt>
                <c:pt idx="8">
                  <c:v>1.5550416666666667</c:v>
                </c:pt>
                <c:pt idx="9">
                  <c:v>1.8030416666666667</c:v>
                </c:pt>
                <c:pt idx="10">
                  <c:v>2.0156916666666667</c:v>
                </c:pt>
                <c:pt idx="11">
                  <c:v>2.1692</c:v>
                </c:pt>
                <c:pt idx="12">
                  <c:v>2.4403999999999999</c:v>
                </c:pt>
                <c:pt idx="13">
                  <c:v>2.6341999999999999</c:v>
                </c:pt>
                <c:pt idx="14">
                  <c:v>2.8681999999999999</c:v>
                </c:pt>
                <c:pt idx="15">
                  <c:v>3.0124</c:v>
                </c:pt>
                <c:pt idx="16">
                  <c:v>3.2277999999999998</c:v>
                </c:pt>
                <c:pt idx="17">
                  <c:v>3.4929999999999999</c:v>
                </c:pt>
                <c:pt idx="18">
                  <c:v>3.4929999999999999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5D7-495B-942F-2DA235574ABD}"/>
            </c:ext>
          </c:extLst>
        </c:ser>
        <c:ser>
          <c:idx val="14"/>
          <c:order val="6"/>
          <c:tx>
            <c:strRef>
              <c:f>RG!$Z$2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RG!$AA$4:$AA$24</c:f>
              <c:numCache>
                <c:formatCode>0</c:formatCode>
                <c:ptCount val="21"/>
                <c:pt idx="0">
                  <c:v>0</c:v>
                </c:pt>
                <c:pt idx="1">
                  <c:v>50.232402234636872</c:v>
                </c:pt>
                <c:pt idx="2">
                  <c:v>73.645810055865923</c:v>
                </c:pt>
                <c:pt idx="3">
                  <c:v>94.930726256983235</c:v>
                </c:pt>
                <c:pt idx="4">
                  <c:v>114.08715083798883</c:v>
                </c:pt>
                <c:pt idx="5">
                  <c:v>130.68938547486036</c:v>
                </c:pt>
                <c:pt idx="6">
                  <c:v>143.88603351955308</c:v>
                </c:pt>
                <c:pt idx="7">
                  <c:v>158.7854748603352</c:v>
                </c:pt>
                <c:pt idx="8">
                  <c:v>173.25921787709498</c:v>
                </c:pt>
                <c:pt idx="9">
                  <c:v>183.90167597765364</c:v>
                </c:pt>
                <c:pt idx="10">
                  <c:v>198.80111731843573</c:v>
                </c:pt>
                <c:pt idx="11">
                  <c:v>210.72067039106147</c:v>
                </c:pt>
                <c:pt idx="12">
                  <c:v>220.08603351955307</c:v>
                </c:pt>
                <c:pt idx="13">
                  <c:v>234.55977653631282</c:v>
                </c:pt>
                <c:pt idx="14">
                  <c:v>248.18212290502794</c:v>
                </c:pt>
                <c:pt idx="15">
                  <c:v>264.35865921787712</c:v>
                </c:pt>
                <c:pt idx="16">
                  <c:v>280.10949720670391</c:v>
                </c:pt>
                <c:pt idx="17">
                  <c:v>301.39441340782128</c:v>
                </c:pt>
                <c:pt idx="18">
                  <c:v>328.63910614525139</c:v>
                </c:pt>
                <c:pt idx="19">
                  <c:v>381</c:v>
                </c:pt>
                <c:pt idx="20">
                  <c:v>381</c:v>
                </c:pt>
              </c:numCache>
            </c:numRef>
          </c:xVal>
          <c:yVal>
            <c:numRef>
              <c:f>RG!$AB$4:$AB$24</c:f>
              <c:numCache>
                <c:formatCode>General</c:formatCode>
                <c:ptCount val="21"/>
                <c:pt idx="0">
                  <c:v>0</c:v>
                </c:pt>
                <c:pt idx="1">
                  <c:v>0.22228333333333333</c:v>
                </c:pt>
                <c:pt idx="2">
                  <c:v>0.42155666666666669</c:v>
                </c:pt>
                <c:pt idx="3">
                  <c:v>0.65511666666666668</c:v>
                </c:pt>
                <c:pt idx="4">
                  <c:v>0.91269166666666657</c:v>
                </c:pt>
                <c:pt idx="5">
                  <c:v>1.1304416666666666</c:v>
                </c:pt>
                <c:pt idx="6">
                  <c:v>1.3122849999999999</c:v>
                </c:pt>
                <c:pt idx="7">
                  <c:v>1.55097</c:v>
                </c:pt>
                <c:pt idx="8">
                  <c:v>1.7947766666666667</c:v>
                </c:pt>
                <c:pt idx="9">
                  <c:v>1.9823633333333333</c:v>
                </c:pt>
                <c:pt idx="10">
                  <c:v>2.20682</c:v>
                </c:pt>
                <c:pt idx="11">
                  <c:v>2.4277700000000002</c:v>
                </c:pt>
                <c:pt idx="12">
                  <c:v>2.573736666666667</c:v>
                </c:pt>
                <c:pt idx="13">
                  <c:v>2.8061566666666669</c:v>
                </c:pt>
                <c:pt idx="14">
                  <c:v>3.0117716666666667</c:v>
                </c:pt>
                <c:pt idx="15">
                  <c:v>3.2305516666666669</c:v>
                </c:pt>
                <c:pt idx="16">
                  <c:v>3.4202050000000002</c:v>
                </c:pt>
                <c:pt idx="17">
                  <c:v>3.6351450000000001</c:v>
                </c:pt>
                <c:pt idx="18">
                  <c:v>3.8633450000000003</c:v>
                </c:pt>
                <c:pt idx="19">
                  <c:v>4.0664100000000003</c:v>
                </c:pt>
                <c:pt idx="20">
                  <c:v>4.0664100000000003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F012-4385-AE6F-1CABFD78573A}"/>
            </c:ext>
          </c:extLst>
        </c:ser>
        <c:ser>
          <c:idx val="13"/>
          <c:order val="7"/>
          <c:tx>
            <c:strRef>
              <c:f>RG!$AE$2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RG!$AF$4:$AF$23</c:f>
              <c:numCache>
                <c:formatCode>0</c:formatCode>
                <c:ptCount val="20"/>
                <c:pt idx="0">
                  <c:v>0</c:v>
                </c:pt>
                <c:pt idx="1">
                  <c:v>43.567264573991032</c:v>
                </c:pt>
                <c:pt idx="2">
                  <c:v>69.195067264573993</c:v>
                </c:pt>
                <c:pt idx="3">
                  <c:v>90.551569506726452</c:v>
                </c:pt>
                <c:pt idx="4">
                  <c:v>107.20964125560538</c:v>
                </c:pt>
                <c:pt idx="5">
                  <c:v>128.13901345291481</c:v>
                </c:pt>
                <c:pt idx="6">
                  <c:v>140.95291479820628</c:v>
                </c:pt>
                <c:pt idx="7">
                  <c:v>158.03811659192823</c:v>
                </c:pt>
                <c:pt idx="8">
                  <c:v>174.69618834080717</c:v>
                </c:pt>
                <c:pt idx="9">
                  <c:v>190.5</c:v>
                </c:pt>
                <c:pt idx="10">
                  <c:v>206.73094170403587</c:v>
                </c:pt>
                <c:pt idx="11">
                  <c:v>227.23318385650222</c:v>
                </c:pt>
                <c:pt idx="12">
                  <c:v>240.04708520179375</c:v>
                </c:pt>
                <c:pt idx="13">
                  <c:v>252.86098654708522</c:v>
                </c:pt>
                <c:pt idx="14">
                  <c:v>267.38340807174887</c:v>
                </c:pt>
                <c:pt idx="15">
                  <c:v>284.89573991031392</c:v>
                </c:pt>
                <c:pt idx="16">
                  <c:v>307.96076233183857</c:v>
                </c:pt>
                <c:pt idx="17">
                  <c:v>331.88004484304935</c:v>
                </c:pt>
                <c:pt idx="18">
                  <c:v>381</c:v>
                </c:pt>
                <c:pt idx="19">
                  <c:v>381</c:v>
                </c:pt>
              </c:numCache>
            </c:numRef>
          </c:xVal>
          <c:yVal>
            <c:numRef>
              <c:f>RG!$AG$4:$AG$23</c:f>
              <c:numCache>
                <c:formatCode>General</c:formatCode>
                <c:ptCount val="20"/>
                <c:pt idx="0">
                  <c:v>0</c:v>
                </c:pt>
                <c:pt idx="1">
                  <c:v>0.16769999999999999</c:v>
                </c:pt>
                <c:pt idx="2">
                  <c:v>0.35049999999999998</c:v>
                </c:pt>
                <c:pt idx="3">
                  <c:v>0.55519999999999992</c:v>
                </c:pt>
                <c:pt idx="4">
                  <c:v>0.7458999999999999</c:v>
                </c:pt>
                <c:pt idx="5">
                  <c:v>0.96779999999999988</c:v>
                </c:pt>
                <c:pt idx="6">
                  <c:v>1.1678999999999999</c:v>
                </c:pt>
                <c:pt idx="7">
                  <c:v>1.3781999999999999</c:v>
                </c:pt>
                <c:pt idx="8">
                  <c:v>1.6258999999999999</c:v>
                </c:pt>
                <c:pt idx="9">
                  <c:v>1.8727999999999998</c:v>
                </c:pt>
                <c:pt idx="10">
                  <c:v>2.0503999999999998</c:v>
                </c:pt>
                <c:pt idx="11">
                  <c:v>2.2893999999999997</c:v>
                </c:pt>
                <c:pt idx="12">
                  <c:v>2.4827999999999997</c:v>
                </c:pt>
                <c:pt idx="13">
                  <c:v>2.6916999999999995</c:v>
                </c:pt>
                <c:pt idx="14">
                  <c:v>2.8824999999999994</c:v>
                </c:pt>
                <c:pt idx="15">
                  <c:v>3.0980999999999996</c:v>
                </c:pt>
                <c:pt idx="16">
                  <c:v>3.3018999999999998</c:v>
                </c:pt>
                <c:pt idx="17">
                  <c:v>3.4897</c:v>
                </c:pt>
                <c:pt idx="18">
                  <c:v>3.7016</c:v>
                </c:pt>
                <c:pt idx="19">
                  <c:v>3.7016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F012-4385-AE6F-1CABFD78573A}"/>
            </c:ext>
          </c:extLst>
        </c:ser>
        <c:ser>
          <c:idx val="12"/>
          <c:order val="8"/>
          <c:tx>
            <c:strRef>
              <c:f>RG!$AJ$2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RG!$AK$4:$AK$23</c:f>
              <c:numCache>
                <c:formatCode>0</c:formatCode>
                <c:ptCount val="20"/>
                <c:pt idx="0">
                  <c:v>0</c:v>
                </c:pt>
                <c:pt idx="1">
                  <c:v>45.737259343148359</c:v>
                </c:pt>
                <c:pt idx="2">
                  <c:v>70.331823329558318</c:v>
                </c:pt>
                <c:pt idx="3">
                  <c:v>90.61155152887882</c:v>
                </c:pt>
                <c:pt idx="4">
                  <c:v>108.73386183465459</c:v>
                </c:pt>
                <c:pt idx="5">
                  <c:v>125.99320498301246</c:v>
                </c:pt>
                <c:pt idx="6">
                  <c:v>137.21177802944507</c:v>
                </c:pt>
                <c:pt idx="7">
                  <c:v>150.58776896942243</c:v>
                </c:pt>
                <c:pt idx="8">
                  <c:v>167.41562853907135</c:v>
                </c:pt>
                <c:pt idx="9">
                  <c:v>184.67497168742921</c:v>
                </c:pt>
                <c:pt idx="10">
                  <c:v>200.20838052095129</c:v>
                </c:pt>
                <c:pt idx="11">
                  <c:v>212.72140430351075</c:v>
                </c:pt>
                <c:pt idx="12">
                  <c:v>226.52887882219704</c:v>
                </c:pt>
                <c:pt idx="13">
                  <c:v>242.92525481313703</c:v>
                </c:pt>
                <c:pt idx="14">
                  <c:v>259.32163080407702</c:v>
                </c:pt>
                <c:pt idx="15">
                  <c:v>276.14949037372594</c:v>
                </c:pt>
                <c:pt idx="16">
                  <c:v>292.97734994337486</c:v>
                </c:pt>
                <c:pt idx="17">
                  <c:v>319.29784824462058</c:v>
                </c:pt>
                <c:pt idx="18">
                  <c:v>381</c:v>
                </c:pt>
                <c:pt idx="19">
                  <c:v>381</c:v>
                </c:pt>
              </c:numCache>
            </c:numRef>
          </c:xVal>
          <c:yVal>
            <c:numRef>
              <c:f>RG!$AL$4:$AL$23</c:f>
              <c:numCache>
                <c:formatCode>General</c:formatCode>
                <c:ptCount val="20"/>
                <c:pt idx="0">
                  <c:v>0</c:v>
                </c:pt>
                <c:pt idx="1">
                  <c:v>0.15679999999999999</c:v>
                </c:pt>
                <c:pt idx="2">
                  <c:v>0.31672777777777777</c:v>
                </c:pt>
                <c:pt idx="3">
                  <c:v>0.48952111111111107</c:v>
                </c:pt>
                <c:pt idx="4">
                  <c:v>0.69355111111111112</c:v>
                </c:pt>
                <c:pt idx="5">
                  <c:v>0.92705111111111116</c:v>
                </c:pt>
                <c:pt idx="6">
                  <c:v>1.0648777777777778</c:v>
                </c:pt>
                <c:pt idx="7">
                  <c:v>1.2391544444444444</c:v>
                </c:pt>
                <c:pt idx="8">
                  <c:v>1.4723211111111112</c:v>
                </c:pt>
                <c:pt idx="9">
                  <c:v>1.71698</c:v>
                </c:pt>
                <c:pt idx="10">
                  <c:v>1.9532050000000001</c:v>
                </c:pt>
                <c:pt idx="11">
                  <c:v>2.1185862499999999</c:v>
                </c:pt>
                <c:pt idx="12">
                  <c:v>2.3062440277777778</c:v>
                </c:pt>
                <c:pt idx="13">
                  <c:v>2.5210202777777777</c:v>
                </c:pt>
                <c:pt idx="14">
                  <c:v>2.7164291666666665</c:v>
                </c:pt>
                <c:pt idx="15">
                  <c:v>2.8744902777777774</c:v>
                </c:pt>
                <c:pt idx="16">
                  <c:v>3.0200613888888888</c:v>
                </c:pt>
                <c:pt idx="17">
                  <c:v>3.2422225</c:v>
                </c:pt>
                <c:pt idx="18">
                  <c:v>3.5066380555555554</c:v>
                </c:pt>
                <c:pt idx="19">
                  <c:v>3.5066380555555554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F012-4385-AE6F-1CABFD78573A}"/>
            </c:ext>
          </c:extLst>
        </c:ser>
        <c:ser>
          <c:idx val="11"/>
          <c:order val="9"/>
          <c:tx>
            <c:strRef>
              <c:f>RG!$AO$2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RG!$AP$4:$AP$22</c:f>
              <c:numCache>
                <c:formatCode>0</c:formatCode>
                <c:ptCount val="19"/>
                <c:pt idx="0">
                  <c:v>0</c:v>
                </c:pt>
                <c:pt idx="1">
                  <c:v>53.023569023569024</c:v>
                </c:pt>
                <c:pt idx="2">
                  <c:v>76.542087542087543</c:v>
                </c:pt>
                <c:pt idx="3">
                  <c:v>97.067340067340069</c:v>
                </c:pt>
                <c:pt idx="4">
                  <c:v>115.45454545454545</c:v>
                </c:pt>
                <c:pt idx="5">
                  <c:v>130.84848484848484</c:v>
                </c:pt>
                <c:pt idx="6">
                  <c:v>146.67003367003369</c:v>
                </c:pt>
                <c:pt idx="7">
                  <c:v>159.49831649831648</c:v>
                </c:pt>
                <c:pt idx="8">
                  <c:v>174.89225589225589</c:v>
                </c:pt>
                <c:pt idx="9">
                  <c:v>190.28619528619529</c:v>
                </c:pt>
                <c:pt idx="10">
                  <c:v>203.11447811447812</c:v>
                </c:pt>
                <c:pt idx="11">
                  <c:v>218.50841750841752</c:v>
                </c:pt>
                <c:pt idx="12">
                  <c:v>235.6127946127946</c:v>
                </c:pt>
                <c:pt idx="13">
                  <c:v>267.25589225589226</c:v>
                </c:pt>
                <c:pt idx="14">
                  <c:v>284.3602693602694</c:v>
                </c:pt>
                <c:pt idx="15">
                  <c:v>300.18181818181819</c:v>
                </c:pt>
                <c:pt idx="16">
                  <c:v>324.12794612794613</c:v>
                </c:pt>
                <c:pt idx="17">
                  <c:v>381</c:v>
                </c:pt>
                <c:pt idx="18">
                  <c:v>381</c:v>
                </c:pt>
              </c:numCache>
            </c:numRef>
          </c:xVal>
          <c:yVal>
            <c:numRef>
              <c:f>RG!$AQ$4:$AQ$22</c:f>
              <c:numCache>
                <c:formatCode>General</c:formatCode>
                <c:ptCount val="19"/>
                <c:pt idx="0">
                  <c:v>0</c:v>
                </c:pt>
                <c:pt idx="1">
                  <c:v>0.22598749999999998</c:v>
                </c:pt>
                <c:pt idx="2">
                  <c:v>0.42349389999999998</c:v>
                </c:pt>
                <c:pt idx="3">
                  <c:v>0.60929619999999995</c:v>
                </c:pt>
                <c:pt idx="4">
                  <c:v>0.83744779999999996</c:v>
                </c:pt>
                <c:pt idx="5">
                  <c:v>1.0410173999999999</c:v>
                </c:pt>
                <c:pt idx="6">
                  <c:v>1.2328725999999999</c:v>
                </c:pt>
                <c:pt idx="7">
                  <c:v>1.4277037999999997</c:v>
                </c:pt>
                <c:pt idx="8">
                  <c:v>1.6611237999999997</c:v>
                </c:pt>
                <c:pt idx="9">
                  <c:v>1.9091466999999998</c:v>
                </c:pt>
                <c:pt idx="10">
                  <c:v>2.1453410999999996</c:v>
                </c:pt>
                <c:pt idx="11">
                  <c:v>2.3904338999999997</c:v>
                </c:pt>
                <c:pt idx="12">
                  <c:v>2.6219206999999995</c:v>
                </c:pt>
                <c:pt idx="13">
                  <c:v>2.8094094999999997</c:v>
                </c:pt>
                <c:pt idx="14">
                  <c:v>3.0077791999999999</c:v>
                </c:pt>
                <c:pt idx="15">
                  <c:v>3.1716682</c:v>
                </c:pt>
                <c:pt idx="16">
                  <c:v>3.3635234000000001</c:v>
                </c:pt>
                <c:pt idx="17">
                  <c:v>3.5809344000000003</c:v>
                </c:pt>
                <c:pt idx="18">
                  <c:v>3.5809344000000003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F012-4385-AE6F-1CABFD78573A}"/>
            </c:ext>
          </c:extLst>
        </c:ser>
        <c:ser>
          <c:idx val="10"/>
          <c:order val="10"/>
          <c:tx>
            <c:strRef>
              <c:f>RG!$AT$2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RG!$AU$4:$AU$23</c:f>
              <c:numCache>
                <c:formatCode>0</c:formatCode>
                <c:ptCount val="20"/>
                <c:pt idx="0">
                  <c:v>0</c:v>
                </c:pt>
                <c:pt idx="1">
                  <c:v>47.142857142857139</c:v>
                </c:pt>
                <c:pt idx="2">
                  <c:v>71.571428571428569</c:v>
                </c:pt>
                <c:pt idx="3">
                  <c:v>91.714285714285708</c:v>
                </c:pt>
                <c:pt idx="4">
                  <c:v>110.14285714285714</c:v>
                </c:pt>
                <c:pt idx="5">
                  <c:v>125.57142857142857</c:v>
                </c:pt>
                <c:pt idx="6">
                  <c:v>140.57142857142856</c:v>
                </c:pt>
                <c:pt idx="7">
                  <c:v>173.14285714285714</c:v>
                </c:pt>
                <c:pt idx="8">
                  <c:v>186.85714285714286</c:v>
                </c:pt>
                <c:pt idx="9">
                  <c:v>198.42857142857144</c:v>
                </c:pt>
                <c:pt idx="10">
                  <c:v>208.71428571428572</c:v>
                </c:pt>
                <c:pt idx="11">
                  <c:v>221.57142857142858</c:v>
                </c:pt>
                <c:pt idx="12">
                  <c:v>230.14285714285714</c:v>
                </c:pt>
                <c:pt idx="13">
                  <c:v>245.14285714285717</c:v>
                </c:pt>
                <c:pt idx="14">
                  <c:v>260.14285714285711</c:v>
                </c:pt>
                <c:pt idx="15">
                  <c:v>276.42857142857144</c:v>
                </c:pt>
                <c:pt idx="16">
                  <c:v>296.14285714285717</c:v>
                </c:pt>
                <c:pt idx="17">
                  <c:v>321.42857142857144</c:v>
                </c:pt>
                <c:pt idx="18">
                  <c:v>381</c:v>
                </c:pt>
                <c:pt idx="19">
                  <c:v>381</c:v>
                </c:pt>
              </c:numCache>
            </c:numRef>
          </c:xVal>
          <c:yVal>
            <c:numRef>
              <c:f>RG!$AV$4:$AV$23</c:f>
              <c:numCache>
                <c:formatCode>General</c:formatCode>
                <c:ptCount val="20"/>
                <c:pt idx="0">
                  <c:v>0</c:v>
                </c:pt>
                <c:pt idx="1">
                  <c:v>0.1963</c:v>
                </c:pt>
                <c:pt idx="2">
                  <c:v>0.37659999999999999</c:v>
                </c:pt>
                <c:pt idx="3">
                  <c:v>0.5796</c:v>
                </c:pt>
                <c:pt idx="4">
                  <c:v>0.79410000000000003</c:v>
                </c:pt>
                <c:pt idx="5">
                  <c:v>1.0111000000000001</c:v>
                </c:pt>
                <c:pt idx="6">
                  <c:v>1.2353000000000001</c:v>
                </c:pt>
                <c:pt idx="7">
                  <c:v>1.4782000000000002</c:v>
                </c:pt>
                <c:pt idx="8">
                  <c:v>1.7205000000000001</c:v>
                </c:pt>
                <c:pt idx="9">
                  <c:v>1.9187000000000001</c:v>
                </c:pt>
                <c:pt idx="10">
                  <c:v>2.1297000000000001</c:v>
                </c:pt>
                <c:pt idx="11">
                  <c:v>2.3324000000000003</c:v>
                </c:pt>
                <c:pt idx="12">
                  <c:v>2.5393000000000003</c:v>
                </c:pt>
                <c:pt idx="13">
                  <c:v>2.7514000000000003</c:v>
                </c:pt>
                <c:pt idx="14">
                  <c:v>2.9576000000000002</c:v>
                </c:pt>
                <c:pt idx="15">
                  <c:v>3.1285000000000003</c:v>
                </c:pt>
                <c:pt idx="16">
                  <c:v>3.3240000000000003</c:v>
                </c:pt>
                <c:pt idx="17">
                  <c:v>3.5527000000000002</c:v>
                </c:pt>
                <c:pt idx="18">
                  <c:v>3.7857000000000003</c:v>
                </c:pt>
                <c:pt idx="19">
                  <c:v>3.7857000000000003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012-4385-AE6F-1CABFD78573A}"/>
            </c:ext>
          </c:extLst>
        </c:ser>
        <c:ser>
          <c:idx val="9"/>
          <c:order val="11"/>
          <c:tx>
            <c:strRef>
              <c:f>RG!$AY$2</c:f>
              <c:strCache>
                <c:ptCount val="1"/>
                <c:pt idx="0">
                  <c:v>2007*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RG!$AZ$4:$AZ$23</c:f>
              <c:numCache>
                <c:formatCode>0</c:formatCode>
                <c:ptCount val="20"/>
                <c:pt idx="0">
                  <c:v>0</c:v>
                </c:pt>
                <c:pt idx="1">
                  <c:v>38.310497237569059</c:v>
                </c:pt>
                <c:pt idx="2">
                  <c:v>63.991160220994473</c:v>
                </c:pt>
                <c:pt idx="3">
                  <c:v>88.408839779005518</c:v>
                </c:pt>
                <c:pt idx="4">
                  <c:v>106.09060773480662</c:v>
                </c:pt>
                <c:pt idx="5">
                  <c:v>122.50939226519336</c:v>
                </c:pt>
                <c:pt idx="6">
                  <c:v>140.61215469613259</c:v>
                </c:pt>
                <c:pt idx="7">
                  <c:v>159.13591160220994</c:v>
                </c:pt>
                <c:pt idx="8">
                  <c:v>175.9756906077348</c:v>
                </c:pt>
                <c:pt idx="9">
                  <c:v>191.97348066298341</c:v>
                </c:pt>
                <c:pt idx="10">
                  <c:v>207.55027624309392</c:v>
                </c:pt>
                <c:pt idx="11">
                  <c:v>222.28508287292817</c:v>
                </c:pt>
                <c:pt idx="12">
                  <c:v>238.2828729281768</c:v>
                </c:pt>
                <c:pt idx="13">
                  <c:v>257.22762430939224</c:v>
                </c:pt>
                <c:pt idx="14">
                  <c:v>276.59337016574585</c:v>
                </c:pt>
                <c:pt idx="15">
                  <c:v>295.53812154696129</c:v>
                </c:pt>
                <c:pt idx="16">
                  <c:v>316.58784530386743</c:v>
                </c:pt>
                <c:pt idx="17">
                  <c:v>342.26850828729283</c:v>
                </c:pt>
                <c:pt idx="18">
                  <c:v>381</c:v>
                </c:pt>
                <c:pt idx="19">
                  <c:v>381</c:v>
                </c:pt>
              </c:numCache>
            </c:numRef>
          </c:xVal>
          <c:yVal>
            <c:numRef>
              <c:f>RG!$BA$4:$BA$23</c:f>
              <c:numCache>
                <c:formatCode>General</c:formatCode>
                <c:ptCount val="20"/>
                <c:pt idx="0">
                  <c:v>0</c:v>
                </c:pt>
                <c:pt idx="1">
                  <c:v>0.16736000000000001</c:v>
                </c:pt>
                <c:pt idx="2">
                  <c:v>0.32403777777777776</c:v>
                </c:pt>
                <c:pt idx="3">
                  <c:v>0.55189777777777782</c:v>
                </c:pt>
                <c:pt idx="4">
                  <c:v>0.74927111111111111</c:v>
                </c:pt>
                <c:pt idx="5">
                  <c:v>0.96088111111111107</c:v>
                </c:pt>
                <c:pt idx="6">
                  <c:v>1.200102361111111</c:v>
                </c:pt>
                <c:pt idx="7">
                  <c:v>1.426378611111111</c:v>
                </c:pt>
                <c:pt idx="8">
                  <c:v>1.675491111111111</c:v>
                </c:pt>
                <c:pt idx="9">
                  <c:v>1.9300644444444444</c:v>
                </c:pt>
                <c:pt idx="10">
                  <c:v>2.1605611111111109</c:v>
                </c:pt>
                <c:pt idx="11">
                  <c:v>2.3647911111111108</c:v>
                </c:pt>
                <c:pt idx="12">
                  <c:v>2.5847244444444444</c:v>
                </c:pt>
                <c:pt idx="13">
                  <c:v>2.8201711111111112</c:v>
                </c:pt>
                <c:pt idx="14">
                  <c:v>3.045568888888889</c:v>
                </c:pt>
                <c:pt idx="15">
                  <c:v>3.2297066666666669</c:v>
                </c:pt>
                <c:pt idx="16">
                  <c:v>3.4222022222222224</c:v>
                </c:pt>
                <c:pt idx="17">
                  <c:v>3.5881555555555558</c:v>
                </c:pt>
                <c:pt idx="18">
                  <c:v>3.7107022222222223</c:v>
                </c:pt>
                <c:pt idx="19">
                  <c:v>3.7107019999999999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012-4385-AE6F-1CABFD78573A}"/>
            </c:ext>
          </c:extLst>
        </c:ser>
        <c:ser>
          <c:idx val="8"/>
          <c:order val="12"/>
          <c:tx>
            <c:strRef>
              <c:f>RG!$BD$2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RG!$BE$4:$BE$21</c:f>
              <c:numCache>
                <c:formatCode>0</c:formatCode>
                <c:ptCount val="18"/>
                <c:pt idx="0">
                  <c:v>0</c:v>
                </c:pt>
                <c:pt idx="1">
                  <c:v>48.537767756482531</c:v>
                </c:pt>
                <c:pt idx="2">
                  <c:v>76.887260428410372</c:v>
                </c:pt>
                <c:pt idx="3">
                  <c:v>102.22998872604285</c:v>
                </c:pt>
                <c:pt idx="4">
                  <c:v>121.12965050732807</c:v>
                </c:pt>
                <c:pt idx="5">
                  <c:v>138.74069898534384</c:v>
                </c:pt>
                <c:pt idx="6">
                  <c:v>157.64036076662907</c:v>
                </c:pt>
                <c:pt idx="7">
                  <c:v>175.25140924464486</c:v>
                </c:pt>
                <c:pt idx="8">
                  <c:v>192.00338218714768</c:v>
                </c:pt>
                <c:pt idx="9">
                  <c:v>210.04396843291997</c:v>
                </c:pt>
                <c:pt idx="10">
                  <c:v>227.65501691093573</c:v>
                </c:pt>
                <c:pt idx="11">
                  <c:v>246.12514092446449</c:v>
                </c:pt>
                <c:pt idx="12">
                  <c:v>265.88387824126266</c:v>
                </c:pt>
                <c:pt idx="13">
                  <c:v>286.07215332581734</c:v>
                </c:pt>
                <c:pt idx="14">
                  <c:v>310.55580608793684</c:v>
                </c:pt>
                <c:pt idx="15">
                  <c:v>337.61668545659523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RG!$BF$4:$BF$21</c:f>
              <c:numCache>
                <c:formatCode>General</c:formatCode>
                <c:ptCount val="18"/>
                <c:pt idx="0">
                  <c:v>0</c:v>
                </c:pt>
                <c:pt idx="1">
                  <c:v>0.22772666666666666</c:v>
                </c:pt>
                <c:pt idx="2">
                  <c:v>0.42869666666666667</c:v>
                </c:pt>
                <c:pt idx="3">
                  <c:v>0.68751333333333331</c:v>
                </c:pt>
                <c:pt idx="4">
                  <c:v>0.9043133333333333</c:v>
                </c:pt>
                <c:pt idx="5">
                  <c:v>1.1593883333333332</c:v>
                </c:pt>
                <c:pt idx="6">
                  <c:v>1.4351995833333333</c:v>
                </c:pt>
                <c:pt idx="7">
                  <c:v>1.6923829166666666</c:v>
                </c:pt>
                <c:pt idx="8">
                  <c:v>1.9468629166666667</c:v>
                </c:pt>
                <c:pt idx="9">
                  <c:v>2.2136229166666666</c:v>
                </c:pt>
                <c:pt idx="10">
                  <c:v>2.4701062499999997</c:v>
                </c:pt>
                <c:pt idx="11">
                  <c:v>2.7329744318181817</c:v>
                </c:pt>
                <c:pt idx="12">
                  <c:v>2.9820033207070704</c:v>
                </c:pt>
                <c:pt idx="13">
                  <c:v>3.2208242297979797</c:v>
                </c:pt>
                <c:pt idx="14">
                  <c:v>3.4550242297979796</c:v>
                </c:pt>
                <c:pt idx="15">
                  <c:v>3.6707686742424239</c:v>
                </c:pt>
                <c:pt idx="16">
                  <c:v>3.8214749242424237</c:v>
                </c:pt>
                <c:pt idx="17">
                  <c:v>3.8214749242424237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012-4385-AE6F-1CABFD78573A}"/>
            </c:ext>
          </c:extLst>
        </c:ser>
        <c:ser>
          <c:idx val="7"/>
          <c:order val="13"/>
          <c:tx>
            <c:strRef>
              <c:f>RG!$BI$2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RG!$BJ$4:$BJ$22</c:f>
              <c:numCache>
                <c:formatCode>0</c:formatCode>
                <c:ptCount val="19"/>
                <c:pt idx="0">
                  <c:v>0</c:v>
                </c:pt>
                <c:pt idx="1">
                  <c:v>51.223333333333336</c:v>
                </c:pt>
                <c:pt idx="2">
                  <c:v>80.009999999999991</c:v>
                </c:pt>
                <c:pt idx="3">
                  <c:v>103.29333333333334</c:v>
                </c:pt>
                <c:pt idx="4">
                  <c:v>121.92</c:v>
                </c:pt>
                <c:pt idx="5">
                  <c:v>139.27666666666667</c:v>
                </c:pt>
                <c:pt idx="6">
                  <c:v>152.4</c:v>
                </c:pt>
                <c:pt idx="7">
                  <c:v>166.37</c:v>
                </c:pt>
                <c:pt idx="8">
                  <c:v>178.22333333333333</c:v>
                </c:pt>
                <c:pt idx="9">
                  <c:v>191.76999999999998</c:v>
                </c:pt>
                <c:pt idx="10">
                  <c:v>204.89333333333335</c:v>
                </c:pt>
                <c:pt idx="11">
                  <c:v>218.01666666666665</c:v>
                </c:pt>
                <c:pt idx="12">
                  <c:v>231.98666666666668</c:v>
                </c:pt>
                <c:pt idx="13">
                  <c:v>248.07333333333332</c:v>
                </c:pt>
                <c:pt idx="14">
                  <c:v>259.50333333333333</c:v>
                </c:pt>
                <c:pt idx="15">
                  <c:v>272.62666666666667</c:v>
                </c:pt>
                <c:pt idx="16">
                  <c:v>297.18</c:v>
                </c:pt>
                <c:pt idx="17">
                  <c:v>319.61666666666667</c:v>
                </c:pt>
                <c:pt idx="18">
                  <c:v>381</c:v>
                </c:pt>
              </c:numCache>
            </c:numRef>
          </c:xVal>
          <c:yVal>
            <c:numRef>
              <c:f>RG!$BK$4:$BK$22</c:f>
              <c:numCache>
                <c:formatCode>General</c:formatCode>
                <c:ptCount val="19"/>
                <c:pt idx="0">
                  <c:v>0</c:v>
                </c:pt>
                <c:pt idx="1">
                  <c:v>0.20194999999999999</c:v>
                </c:pt>
                <c:pt idx="2">
                  <c:v>0.36825000000000002</c:v>
                </c:pt>
                <c:pt idx="3">
                  <c:v>0.56091000000000002</c:v>
                </c:pt>
                <c:pt idx="4">
                  <c:v>0.72968</c:v>
                </c:pt>
                <c:pt idx="5">
                  <c:v>0.96140999999999999</c:v>
                </c:pt>
                <c:pt idx="6">
                  <c:v>1.1408400000000001</c:v>
                </c:pt>
                <c:pt idx="7">
                  <c:v>1.33677</c:v>
                </c:pt>
                <c:pt idx="8">
                  <c:v>1.5125599999999999</c:v>
                </c:pt>
                <c:pt idx="9">
                  <c:v>1.6902900000000001</c:v>
                </c:pt>
                <c:pt idx="10">
                  <c:v>1.8719699999999999</c:v>
                </c:pt>
                <c:pt idx="11">
                  <c:v>2.0486800000000001</c:v>
                </c:pt>
                <c:pt idx="12">
                  <c:v>2.2151299999999998</c:v>
                </c:pt>
                <c:pt idx="13">
                  <c:v>2.4176700000000002</c:v>
                </c:pt>
                <c:pt idx="14">
                  <c:v>2.5521199999999999</c:v>
                </c:pt>
                <c:pt idx="15">
                  <c:v>2.6595</c:v>
                </c:pt>
                <c:pt idx="16">
                  <c:v>2.83745</c:v>
                </c:pt>
                <c:pt idx="17">
                  <c:v>3.0054500000000002</c:v>
                </c:pt>
                <c:pt idx="18">
                  <c:v>3.27217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012-4385-AE6F-1CABFD78573A}"/>
            </c:ext>
          </c:extLst>
        </c:ser>
        <c:ser>
          <c:idx val="6"/>
          <c:order val="14"/>
          <c:tx>
            <c:strRef>
              <c:f>RG!$BN$2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RG!$BO$4:$BO$19</c:f>
              <c:numCache>
                <c:formatCode>0</c:formatCode>
                <c:ptCount val="16"/>
                <c:pt idx="0">
                  <c:v>0</c:v>
                </c:pt>
                <c:pt idx="1">
                  <c:v>46.23370786516854</c:v>
                </c:pt>
                <c:pt idx="2">
                  <c:v>74.487640449438203</c:v>
                </c:pt>
                <c:pt idx="3">
                  <c:v>95.035955056179773</c:v>
                </c:pt>
                <c:pt idx="4">
                  <c:v>113.01573033707865</c:v>
                </c:pt>
                <c:pt idx="5">
                  <c:v>133.99213483146067</c:v>
                </c:pt>
                <c:pt idx="6">
                  <c:v>158.3932584269663</c:v>
                </c:pt>
                <c:pt idx="7">
                  <c:v>180.2258426966292</c:v>
                </c:pt>
                <c:pt idx="8">
                  <c:v>202.91460674157304</c:v>
                </c:pt>
                <c:pt idx="9">
                  <c:v>220.46629213483146</c:v>
                </c:pt>
                <c:pt idx="10">
                  <c:v>238.87415730337079</c:v>
                </c:pt>
                <c:pt idx="11">
                  <c:v>261.99101123595506</c:v>
                </c:pt>
                <c:pt idx="12">
                  <c:v>287.67640449438204</c:v>
                </c:pt>
                <c:pt idx="13">
                  <c:v>321.06741573033707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RG!$BP$4:$BP$19</c:f>
              <c:numCache>
                <c:formatCode>General</c:formatCode>
                <c:ptCount val="16"/>
                <c:pt idx="0">
                  <c:v>0</c:v>
                </c:pt>
                <c:pt idx="1">
                  <c:v>0.16761000000000001</c:v>
                </c:pt>
                <c:pt idx="2">
                  <c:v>0.31730000000000003</c:v>
                </c:pt>
                <c:pt idx="3">
                  <c:v>0.46893000000000001</c:v>
                </c:pt>
                <c:pt idx="4">
                  <c:v>0.58445000000000003</c:v>
                </c:pt>
                <c:pt idx="5">
                  <c:v>0.80459000000000003</c:v>
                </c:pt>
                <c:pt idx="6">
                  <c:v>0.99387000000000003</c:v>
                </c:pt>
                <c:pt idx="7">
                  <c:v>1.18824</c:v>
                </c:pt>
                <c:pt idx="8">
                  <c:v>1.3593599999999999</c:v>
                </c:pt>
                <c:pt idx="9">
                  <c:v>1.61412</c:v>
                </c:pt>
                <c:pt idx="10">
                  <c:v>1.7804899999999999</c:v>
                </c:pt>
                <c:pt idx="11">
                  <c:v>1.8911800000000001</c:v>
                </c:pt>
                <c:pt idx="12">
                  <c:v>2.07897</c:v>
                </c:pt>
                <c:pt idx="13">
                  <c:v>2.32328</c:v>
                </c:pt>
                <c:pt idx="14">
                  <c:v>2.5019300000000002</c:v>
                </c:pt>
                <c:pt idx="15">
                  <c:v>2.5019300000000002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012-4385-AE6F-1CABFD78573A}"/>
            </c:ext>
          </c:extLst>
        </c:ser>
        <c:ser>
          <c:idx val="5"/>
          <c:order val="15"/>
          <c:tx>
            <c:strRef>
              <c:f>RG!$BS$2</c:f>
              <c:strCache>
                <c:ptCount val="1"/>
                <c:pt idx="0">
                  <c:v>2003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RG!$BT$4:$BT$22</c:f>
              <c:numCache>
                <c:formatCode>0</c:formatCode>
                <c:ptCount val="19"/>
                <c:pt idx="0">
                  <c:v>0</c:v>
                </c:pt>
                <c:pt idx="1">
                  <c:v>50.540816326530617</c:v>
                </c:pt>
                <c:pt idx="2">
                  <c:v>96.545918367346943</c:v>
                </c:pt>
                <c:pt idx="3">
                  <c:v>127</c:v>
                </c:pt>
                <c:pt idx="4">
                  <c:v>155.51020408163265</c:v>
                </c:pt>
                <c:pt idx="5">
                  <c:v>179.48469387755102</c:v>
                </c:pt>
                <c:pt idx="6">
                  <c:v>198.27551020408166</c:v>
                </c:pt>
                <c:pt idx="7">
                  <c:v>210.58673469387756</c:v>
                </c:pt>
                <c:pt idx="8">
                  <c:v>220.95408163265307</c:v>
                </c:pt>
                <c:pt idx="9">
                  <c:v>233.26530612244898</c:v>
                </c:pt>
                <c:pt idx="10">
                  <c:v>246.22448979591837</c:v>
                </c:pt>
                <c:pt idx="11">
                  <c:v>259.18367346938777</c:v>
                </c:pt>
                <c:pt idx="12">
                  <c:v>273.4387755102041</c:v>
                </c:pt>
                <c:pt idx="13">
                  <c:v>281.86224489795916</c:v>
                </c:pt>
                <c:pt idx="14">
                  <c:v>292.87755102040813</c:v>
                </c:pt>
                <c:pt idx="15">
                  <c:v>307.13265306122452</c:v>
                </c:pt>
                <c:pt idx="16">
                  <c:v>325.92346938775512</c:v>
                </c:pt>
                <c:pt idx="17">
                  <c:v>381</c:v>
                </c:pt>
                <c:pt idx="18">
                  <c:v>381</c:v>
                </c:pt>
              </c:numCache>
            </c:numRef>
          </c:xVal>
          <c:yVal>
            <c:numRef>
              <c:f>RG!$BU$4:$BU$22</c:f>
              <c:numCache>
                <c:formatCode>General</c:formatCode>
                <c:ptCount val="19"/>
                <c:pt idx="0">
                  <c:v>0</c:v>
                </c:pt>
                <c:pt idx="1">
                  <c:v>0.14807999999999999</c:v>
                </c:pt>
                <c:pt idx="2">
                  <c:v>0.35288000000000003</c:v>
                </c:pt>
                <c:pt idx="3">
                  <c:v>0.57698000000000005</c:v>
                </c:pt>
                <c:pt idx="4">
                  <c:v>0.82523999999999997</c:v>
                </c:pt>
                <c:pt idx="5">
                  <c:v>1.08229</c:v>
                </c:pt>
                <c:pt idx="6">
                  <c:v>1.3157700000000001</c:v>
                </c:pt>
                <c:pt idx="7">
                  <c:v>1.54451</c:v>
                </c:pt>
                <c:pt idx="8">
                  <c:v>1.7737499999999999</c:v>
                </c:pt>
                <c:pt idx="9">
                  <c:v>2.00908</c:v>
                </c:pt>
                <c:pt idx="10">
                  <c:v>2.2446700000000002</c:v>
                </c:pt>
                <c:pt idx="11">
                  <c:v>2.4584700000000002</c:v>
                </c:pt>
                <c:pt idx="12">
                  <c:v>2.6978800000000001</c:v>
                </c:pt>
                <c:pt idx="13">
                  <c:v>2.8780199999999998</c:v>
                </c:pt>
                <c:pt idx="14">
                  <c:v>3.1074899999999999</c:v>
                </c:pt>
                <c:pt idx="15">
                  <c:v>3.3201200000000002</c:v>
                </c:pt>
                <c:pt idx="16">
                  <c:v>3.50482</c:v>
                </c:pt>
                <c:pt idx="17">
                  <c:v>3.67903</c:v>
                </c:pt>
                <c:pt idx="18">
                  <c:v>3.67903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012-4385-AE6F-1CABFD78573A}"/>
            </c:ext>
          </c:extLst>
        </c:ser>
        <c:ser>
          <c:idx val="21"/>
          <c:order val="16"/>
          <c:tx>
            <c:strRef>
              <c:f>RG!$BX$2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RG!$BY$4:$BY$24</c:f>
              <c:numCache>
                <c:formatCode>0</c:formatCode>
                <c:ptCount val="21"/>
                <c:pt idx="0">
                  <c:v>0</c:v>
                </c:pt>
                <c:pt idx="1">
                  <c:v>55.076530612244895</c:v>
                </c:pt>
                <c:pt idx="2">
                  <c:v>89.41836734693878</c:v>
                </c:pt>
                <c:pt idx="3">
                  <c:v>118.57653061224491</c:v>
                </c:pt>
                <c:pt idx="4">
                  <c:v>139.31122448979593</c:v>
                </c:pt>
                <c:pt idx="5">
                  <c:v>158.10204081632654</c:v>
                </c:pt>
                <c:pt idx="6">
                  <c:v>179.48469387755102</c:v>
                </c:pt>
                <c:pt idx="7">
                  <c:v>196.33163265306121</c:v>
                </c:pt>
                <c:pt idx="8">
                  <c:v>209.2908163265306</c:v>
                </c:pt>
                <c:pt idx="9">
                  <c:v>217.06632653061226</c:v>
                </c:pt>
                <c:pt idx="10">
                  <c:v>229.37755102040816</c:v>
                </c:pt>
                <c:pt idx="11">
                  <c:v>239.74489795918367</c:v>
                </c:pt>
                <c:pt idx="12">
                  <c:v>252.70408163265304</c:v>
                </c:pt>
                <c:pt idx="13">
                  <c:v>266.9591836734694</c:v>
                </c:pt>
                <c:pt idx="14">
                  <c:v>276.67857142857144</c:v>
                </c:pt>
                <c:pt idx="15">
                  <c:v>283.80612244897964</c:v>
                </c:pt>
                <c:pt idx="16">
                  <c:v>296.11734693877554</c:v>
                </c:pt>
                <c:pt idx="17">
                  <c:v>307.13265306122452</c:v>
                </c:pt>
                <c:pt idx="18">
                  <c:v>324.62755102040819</c:v>
                </c:pt>
                <c:pt idx="19">
                  <c:v>381</c:v>
                </c:pt>
                <c:pt idx="20">
                  <c:v>381</c:v>
                </c:pt>
              </c:numCache>
            </c:numRef>
          </c:xVal>
          <c:yVal>
            <c:numRef>
              <c:f>RG!$BZ$4:$BZ$24</c:f>
              <c:numCache>
                <c:formatCode>General</c:formatCode>
                <c:ptCount val="21"/>
                <c:pt idx="0">
                  <c:v>0</c:v>
                </c:pt>
                <c:pt idx="1">
                  <c:v>0.17507333333333333</c:v>
                </c:pt>
                <c:pt idx="2">
                  <c:v>0.39437333333333335</c:v>
                </c:pt>
                <c:pt idx="3">
                  <c:v>0.61685222222222225</c:v>
                </c:pt>
                <c:pt idx="4">
                  <c:v>0.80700777777777777</c:v>
                </c:pt>
                <c:pt idx="5">
                  <c:v>1.0130127777777778</c:v>
                </c:pt>
                <c:pt idx="6">
                  <c:v>1.2612527777777778</c:v>
                </c:pt>
                <c:pt idx="7">
                  <c:v>1.4751083333333332</c:v>
                </c:pt>
                <c:pt idx="8">
                  <c:v>1.6859208333333333</c:v>
                </c:pt>
                <c:pt idx="9">
                  <c:v>1.9004908333333332</c:v>
                </c:pt>
                <c:pt idx="10">
                  <c:v>2.1126463888888889</c:v>
                </c:pt>
                <c:pt idx="11">
                  <c:v>2.3044397222222224</c:v>
                </c:pt>
                <c:pt idx="12">
                  <c:v>2.5195147222222225</c:v>
                </c:pt>
                <c:pt idx="13">
                  <c:v>2.7362522222222223</c:v>
                </c:pt>
                <c:pt idx="14">
                  <c:v>2.9240599999999999</c:v>
                </c:pt>
                <c:pt idx="15">
                  <c:v>3.0990349999999998</c:v>
                </c:pt>
                <c:pt idx="16">
                  <c:v>3.3167099999999996</c:v>
                </c:pt>
                <c:pt idx="17">
                  <c:v>3.5041677777777775</c:v>
                </c:pt>
                <c:pt idx="18">
                  <c:v>3.6750411111111108</c:v>
                </c:pt>
                <c:pt idx="19">
                  <c:v>3.841085555555555</c:v>
                </c:pt>
                <c:pt idx="20">
                  <c:v>3.841085555555555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240-4336-9223-853F85DA500F}"/>
            </c:ext>
          </c:extLst>
        </c:ser>
        <c:ser>
          <c:idx val="22"/>
          <c:order val="17"/>
          <c:tx>
            <c:strRef>
              <c:f>RG!$CC$2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RG!$CD$4:$CD$20</c:f>
              <c:numCache>
                <c:formatCode>0</c:formatCode>
                <c:ptCount val="17"/>
                <c:pt idx="0">
                  <c:v>0</c:v>
                </c:pt>
                <c:pt idx="1">
                  <c:v>63.608177172061325</c:v>
                </c:pt>
                <c:pt idx="2">
                  <c:v>100.60477001703578</c:v>
                </c:pt>
                <c:pt idx="3">
                  <c:v>131.1107325383305</c:v>
                </c:pt>
                <c:pt idx="4">
                  <c:v>159.02044293015331</c:v>
                </c:pt>
                <c:pt idx="5">
                  <c:v>185.6320272572402</c:v>
                </c:pt>
                <c:pt idx="6">
                  <c:v>205.10391822827938</c:v>
                </c:pt>
                <c:pt idx="7">
                  <c:v>216.13798977853492</c:v>
                </c:pt>
                <c:pt idx="8">
                  <c:v>230.41737649063035</c:v>
                </c:pt>
                <c:pt idx="9">
                  <c:v>242.74957410562183</c:v>
                </c:pt>
                <c:pt idx="10">
                  <c:v>258.97614991482112</c:v>
                </c:pt>
                <c:pt idx="11">
                  <c:v>273.90459965928449</c:v>
                </c:pt>
                <c:pt idx="12">
                  <c:v>284.28960817717206</c:v>
                </c:pt>
                <c:pt idx="13">
                  <c:v>297.27086882453153</c:v>
                </c:pt>
                <c:pt idx="14">
                  <c:v>314.14650766609878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RG!$CE$4:$CE$20</c:f>
              <c:numCache>
                <c:formatCode>General</c:formatCode>
                <c:ptCount val="17"/>
                <c:pt idx="0">
                  <c:v>0</c:v>
                </c:pt>
                <c:pt idx="1">
                  <c:v>0.19923333333333335</c:v>
                </c:pt>
                <c:pt idx="2">
                  <c:v>0.41481302083333338</c:v>
                </c:pt>
                <c:pt idx="3">
                  <c:v>0.65431646910919539</c:v>
                </c:pt>
                <c:pt idx="4">
                  <c:v>0.86479646910920571</c:v>
                </c:pt>
                <c:pt idx="5">
                  <c:v>1.1337809135536501</c:v>
                </c:pt>
                <c:pt idx="6">
                  <c:v>1.37289653855365</c:v>
                </c:pt>
                <c:pt idx="7">
                  <c:v>1.624429871886983</c:v>
                </c:pt>
                <c:pt idx="8">
                  <c:v>1.8527165385536497</c:v>
                </c:pt>
                <c:pt idx="9">
                  <c:v>2.0734165385536496</c:v>
                </c:pt>
                <c:pt idx="10">
                  <c:v>2.3039376496647606</c:v>
                </c:pt>
                <c:pt idx="11">
                  <c:v>2.5145001496647605</c:v>
                </c:pt>
                <c:pt idx="12">
                  <c:v>2.7256401496647604</c:v>
                </c:pt>
                <c:pt idx="13">
                  <c:v>2.9501838996647605</c:v>
                </c:pt>
                <c:pt idx="14">
                  <c:v>3.1350138996647603</c:v>
                </c:pt>
                <c:pt idx="15">
                  <c:v>3.4158813996647601</c:v>
                </c:pt>
                <c:pt idx="16">
                  <c:v>3.4158813996647601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240-4336-9223-853F85DA500F}"/>
            </c:ext>
          </c:extLst>
        </c:ser>
        <c:ser>
          <c:idx val="15"/>
          <c:order val="18"/>
          <c:tx>
            <c:strRef>
              <c:f>RG!$EZ$2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RG!$FA$4:$FA$22</c:f>
              <c:numCache>
                <c:formatCode>0</c:formatCode>
                <c:ptCount val="19"/>
                <c:pt idx="0">
                  <c:v>0</c:v>
                </c:pt>
                <c:pt idx="1">
                  <c:v>37.536945812807886</c:v>
                </c:pt>
                <c:pt idx="2">
                  <c:v>58.65147783251232</c:v>
                </c:pt>
                <c:pt idx="3">
                  <c:v>79.76600985221674</c:v>
                </c:pt>
                <c:pt idx="4">
                  <c:v>96.188423645320199</c:v>
                </c:pt>
                <c:pt idx="5">
                  <c:v>112.61083743842366</c:v>
                </c:pt>
                <c:pt idx="6">
                  <c:v>127.1564039408867</c:v>
                </c:pt>
                <c:pt idx="7">
                  <c:v>141.9365763546798</c:v>
                </c:pt>
                <c:pt idx="8">
                  <c:v>157.18596059113301</c:v>
                </c:pt>
                <c:pt idx="9">
                  <c:v>172.43534482758619</c:v>
                </c:pt>
                <c:pt idx="10">
                  <c:v>188.85775862068965</c:v>
                </c:pt>
                <c:pt idx="11">
                  <c:v>205.28017241379311</c:v>
                </c:pt>
                <c:pt idx="12">
                  <c:v>220.52955665024632</c:v>
                </c:pt>
                <c:pt idx="13">
                  <c:v>236.95197044334978</c:v>
                </c:pt>
                <c:pt idx="14">
                  <c:v>258.06650246305418</c:v>
                </c:pt>
                <c:pt idx="15">
                  <c:v>280.35406403940885</c:v>
                </c:pt>
                <c:pt idx="16">
                  <c:v>302.64162561576353</c:v>
                </c:pt>
                <c:pt idx="17">
                  <c:v>330.79433497536945</c:v>
                </c:pt>
                <c:pt idx="18">
                  <c:v>381</c:v>
                </c:pt>
              </c:numCache>
            </c:numRef>
          </c:xVal>
          <c:yVal>
            <c:numRef>
              <c:f>RG!$FB$4:$FB$22</c:f>
              <c:numCache>
                <c:formatCode>General</c:formatCode>
                <c:ptCount val="19"/>
                <c:pt idx="0">
                  <c:v>0</c:v>
                </c:pt>
                <c:pt idx="1">
                  <c:v>0.155</c:v>
                </c:pt>
                <c:pt idx="2">
                  <c:v>0.35</c:v>
                </c:pt>
                <c:pt idx="3">
                  <c:v>0.58750000000000002</c:v>
                </c:pt>
                <c:pt idx="4">
                  <c:v>0.8</c:v>
                </c:pt>
                <c:pt idx="5">
                  <c:v>1.0874999999999999</c:v>
                </c:pt>
                <c:pt idx="6">
                  <c:v>1.3125</c:v>
                </c:pt>
                <c:pt idx="7">
                  <c:v>1.5874999999999999</c:v>
                </c:pt>
                <c:pt idx="8">
                  <c:v>1.9</c:v>
                </c:pt>
                <c:pt idx="9">
                  <c:v>2.15</c:v>
                </c:pt>
                <c:pt idx="10">
                  <c:v>2.4375</c:v>
                </c:pt>
                <c:pt idx="11">
                  <c:v>2.7374999999999998</c:v>
                </c:pt>
                <c:pt idx="12">
                  <c:v>3.0125000000000002</c:v>
                </c:pt>
                <c:pt idx="13">
                  <c:v>3.2774999999999999</c:v>
                </c:pt>
                <c:pt idx="14">
                  <c:v>3.585</c:v>
                </c:pt>
                <c:pt idx="15">
                  <c:v>3.8624999999999998</c:v>
                </c:pt>
                <c:pt idx="16">
                  <c:v>4.125</c:v>
                </c:pt>
                <c:pt idx="17">
                  <c:v>4.3875000000000002</c:v>
                </c:pt>
                <c:pt idx="18">
                  <c:v>4.55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E3E-4067-8AD8-913A0661A42C}"/>
            </c:ext>
          </c:extLst>
        </c:ser>
        <c:ser>
          <c:idx val="4"/>
          <c:order val="19"/>
          <c:tx>
            <c:v>1985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RG!$FF$4:$FF$23</c:f>
              <c:numCache>
                <c:formatCode>0</c:formatCode>
                <c:ptCount val="20"/>
                <c:pt idx="0">
                  <c:v>0</c:v>
                </c:pt>
                <c:pt idx="1">
                  <c:v>65.967060810810807</c:v>
                </c:pt>
                <c:pt idx="2">
                  <c:v>96.537162162162176</c:v>
                </c:pt>
                <c:pt idx="3">
                  <c:v>119.0625</c:v>
                </c:pt>
                <c:pt idx="4">
                  <c:v>138.36993243243242</c:v>
                </c:pt>
                <c:pt idx="5">
                  <c:v>157.67736486486487</c:v>
                </c:pt>
                <c:pt idx="6">
                  <c:v>173.7668918918919</c:v>
                </c:pt>
                <c:pt idx="7">
                  <c:v>191.46537162162161</c:v>
                </c:pt>
                <c:pt idx="8">
                  <c:v>207.55489864864865</c:v>
                </c:pt>
                <c:pt idx="9">
                  <c:v>215.59966216216216</c:v>
                </c:pt>
                <c:pt idx="10">
                  <c:v>222.03547297297297</c:v>
                </c:pt>
                <c:pt idx="11">
                  <c:v>231.68918918918919</c:v>
                </c:pt>
                <c:pt idx="12">
                  <c:v>241.34290540540542</c:v>
                </c:pt>
                <c:pt idx="13">
                  <c:v>254.21452702702703</c:v>
                </c:pt>
                <c:pt idx="14">
                  <c:v>260.65033783783781</c:v>
                </c:pt>
                <c:pt idx="15">
                  <c:v>273.52195945945942</c:v>
                </c:pt>
                <c:pt idx="16">
                  <c:v>283.17567567567568</c:v>
                </c:pt>
                <c:pt idx="17">
                  <c:v>296.04729729729729</c:v>
                </c:pt>
                <c:pt idx="18">
                  <c:v>312.13682432432432</c:v>
                </c:pt>
                <c:pt idx="19">
                  <c:v>381</c:v>
                </c:pt>
              </c:numCache>
            </c:numRef>
          </c:xVal>
          <c:yVal>
            <c:numRef>
              <c:f>RG!$FG$4:$FG$23</c:f>
              <c:numCache>
                <c:formatCode>General</c:formatCode>
                <c:ptCount val="20"/>
                <c:pt idx="0">
                  <c:v>0</c:v>
                </c:pt>
                <c:pt idx="1">
                  <c:v>0.25</c:v>
                </c:pt>
                <c:pt idx="2">
                  <c:v>0.47499999999999998</c:v>
                </c:pt>
                <c:pt idx="3">
                  <c:v>0.625</c:v>
                </c:pt>
                <c:pt idx="4">
                  <c:v>0.9</c:v>
                </c:pt>
                <c:pt idx="5">
                  <c:v>1.125</c:v>
                </c:pt>
                <c:pt idx="6">
                  <c:v>1.325</c:v>
                </c:pt>
                <c:pt idx="7">
                  <c:v>1.55</c:v>
                </c:pt>
                <c:pt idx="8">
                  <c:v>1.75</c:v>
                </c:pt>
                <c:pt idx="9">
                  <c:v>2</c:v>
                </c:pt>
                <c:pt idx="10">
                  <c:v>2.2000000000000002</c:v>
                </c:pt>
                <c:pt idx="11">
                  <c:v>2.5129999999999999</c:v>
                </c:pt>
                <c:pt idx="12">
                  <c:v>2.8</c:v>
                </c:pt>
                <c:pt idx="13">
                  <c:v>3.0249999999999999</c:v>
                </c:pt>
                <c:pt idx="14">
                  <c:v>3.2250000000000001</c:v>
                </c:pt>
                <c:pt idx="15">
                  <c:v>3.4849999999999999</c:v>
                </c:pt>
                <c:pt idx="16">
                  <c:v>3.7629999999999999</c:v>
                </c:pt>
                <c:pt idx="17">
                  <c:v>4</c:v>
                </c:pt>
                <c:pt idx="18">
                  <c:v>4.2750000000000004</c:v>
                </c:pt>
                <c:pt idx="19">
                  <c:v>4.5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E9F-497B-B76E-F6F0FE7E3CAE}"/>
            </c:ext>
          </c:extLst>
        </c:ser>
        <c:ser>
          <c:idx val="3"/>
          <c:order val="20"/>
          <c:tx>
            <c:v>1984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RG!$FK$4:$FK$18</c:f>
              <c:numCache>
                <c:formatCode>0</c:formatCode>
                <c:ptCount val="15"/>
                <c:pt idx="0">
                  <c:v>0</c:v>
                </c:pt>
                <c:pt idx="1">
                  <c:v>70.793918918918919</c:v>
                </c:pt>
                <c:pt idx="2">
                  <c:v>106.19087837837839</c:v>
                </c:pt>
                <c:pt idx="3">
                  <c:v>135.15202702702703</c:v>
                </c:pt>
                <c:pt idx="4">
                  <c:v>157.67736486486487</c:v>
                </c:pt>
                <c:pt idx="5">
                  <c:v>183.4206081081081</c:v>
                </c:pt>
                <c:pt idx="6">
                  <c:v>202.72804054054055</c:v>
                </c:pt>
                <c:pt idx="7">
                  <c:v>212.38175675675677</c:v>
                </c:pt>
                <c:pt idx="8">
                  <c:v>225.25337837837839</c:v>
                </c:pt>
                <c:pt idx="9">
                  <c:v>241.34290540540542</c:v>
                </c:pt>
                <c:pt idx="10">
                  <c:v>250.99662162162161</c:v>
                </c:pt>
                <c:pt idx="11">
                  <c:v>263.86824324324323</c:v>
                </c:pt>
                <c:pt idx="12">
                  <c:v>276.73986486486484</c:v>
                </c:pt>
                <c:pt idx="13">
                  <c:v>300.87415540540542</c:v>
                </c:pt>
                <c:pt idx="14">
                  <c:v>381</c:v>
                </c:pt>
              </c:numCache>
            </c:numRef>
          </c:xVal>
          <c:yVal>
            <c:numRef>
              <c:f>RG!$FL$4:$FL$18</c:f>
              <c:numCache>
                <c:formatCode>General</c:formatCode>
                <c:ptCount val="15"/>
                <c:pt idx="0">
                  <c:v>0</c:v>
                </c:pt>
                <c:pt idx="1">
                  <c:v>0.26250000000000001</c:v>
                </c:pt>
                <c:pt idx="2">
                  <c:v>0.51249999999999996</c:v>
                </c:pt>
                <c:pt idx="3">
                  <c:v>0.76249999999999996</c:v>
                </c:pt>
                <c:pt idx="4">
                  <c:v>1.0125</c:v>
                </c:pt>
                <c:pt idx="5">
                  <c:v>1.3</c:v>
                </c:pt>
                <c:pt idx="6">
                  <c:v>1.6</c:v>
                </c:pt>
                <c:pt idx="7">
                  <c:v>1.875</c:v>
                </c:pt>
                <c:pt idx="8">
                  <c:v>2.2000000000000002</c:v>
                </c:pt>
                <c:pt idx="9">
                  <c:v>2.5125000000000002</c:v>
                </c:pt>
                <c:pt idx="10">
                  <c:v>2.8125</c:v>
                </c:pt>
                <c:pt idx="11">
                  <c:v>3.0750000000000002</c:v>
                </c:pt>
                <c:pt idx="12">
                  <c:v>3.3875000000000002</c:v>
                </c:pt>
                <c:pt idx="13">
                  <c:v>3.65</c:v>
                </c:pt>
                <c:pt idx="14">
                  <c:v>3.89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E9F-497B-B76E-F6F0FE7E3CAE}"/>
            </c:ext>
          </c:extLst>
        </c:ser>
        <c:ser>
          <c:idx val="2"/>
          <c:order val="21"/>
          <c:tx>
            <c:v>1983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RG!$FP$4:$FP$19</c:f>
              <c:numCache>
                <c:formatCode>0</c:formatCode>
                <c:ptCount val="16"/>
                <c:pt idx="0">
                  <c:v>0</c:v>
                </c:pt>
                <c:pt idx="1">
                  <c:v>57.922297297297298</c:v>
                </c:pt>
                <c:pt idx="2">
                  <c:v>120.67145270270271</c:v>
                </c:pt>
                <c:pt idx="3">
                  <c:v>144.80574324324323</c:v>
                </c:pt>
                <c:pt idx="4">
                  <c:v>167.33108108108109</c:v>
                </c:pt>
                <c:pt idx="5">
                  <c:v>180.20270270270271</c:v>
                </c:pt>
                <c:pt idx="6">
                  <c:v>194.68327702702703</c:v>
                </c:pt>
                <c:pt idx="7">
                  <c:v>207.55489864864865</c:v>
                </c:pt>
                <c:pt idx="8">
                  <c:v>220.42652027027026</c:v>
                </c:pt>
                <c:pt idx="9">
                  <c:v>239.73395270270274</c:v>
                </c:pt>
                <c:pt idx="10">
                  <c:v>255.82347972972974</c:v>
                </c:pt>
                <c:pt idx="11">
                  <c:v>275.13091216216219</c:v>
                </c:pt>
                <c:pt idx="12">
                  <c:v>283.17567567567568</c:v>
                </c:pt>
                <c:pt idx="13">
                  <c:v>310.52787162162161</c:v>
                </c:pt>
                <c:pt idx="14">
                  <c:v>353.96959459459458</c:v>
                </c:pt>
                <c:pt idx="15">
                  <c:v>381</c:v>
                </c:pt>
              </c:numCache>
            </c:numRef>
          </c:xVal>
          <c:yVal>
            <c:numRef>
              <c:f>RG!$FQ$4:$FQ$19</c:f>
              <c:numCache>
                <c:formatCode>General</c:formatCode>
                <c:ptCount val="16"/>
                <c:pt idx="0">
                  <c:v>0</c:v>
                </c:pt>
                <c:pt idx="1">
                  <c:v>0.17499999999999999</c:v>
                </c:pt>
                <c:pt idx="2">
                  <c:v>0.72499999999999998</c:v>
                </c:pt>
                <c:pt idx="3">
                  <c:v>1</c:v>
                </c:pt>
                <c:pt idx="4">
                  <c:v>1.25</c:v>
                </c:pt>
                <c:pt idx="5">
                  <c:v>1.55</c:v>
                </c:pt>
                <c:pt idx="6">
                  <c:v>1.75</c:v>
                </c:pt>
                <c:pt idx="7">
                  <c:v>2.0375000000000001</c:v>
                </c:pt>
                <c:pt idx="8">
                  <c:v>2.3250000000000002</c:v>
                </c:pt>
                <c:pt idx="9">
                  <c:v>2.5625</c:v>
                </c:pt>
                <c:pt idx="10">
                  <c:v>2.8624999999999998</c:v>
                </c:pt>
                <c:pt idx="11">
                  <c:v>3.0750000000000002</c:v>
                </c:pt>
                <c:pt idx="12">
                  <c:v>3.3250000000000002</c:v>
                </c:pt>
                <c:pt idx="13">
                  <c:v>3.6124999999999998</c:v>
                </c:pt>
                <c:pt idx="14">
                  <c:v>3.8624999999999998</c:v>
                </c:pt>
                <c:pt idx="15">
                  <c:v>3.99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E9F-497B-B76E-F6F0FE7E3CAE}"/>
            </c:ext>
          </c:extLst>
        </c:ser>
        <c:ser>
          <c:idx val="1"/>
          <c:order val="22"/>
          <c:tx>
            <c:v>1982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RG!$FU$4:$FU$28</c:f>
              <c:numCache>
                <c:formatCode>0</c:formatCode>
                <c:ptCount val="25"/>
                <c:pt idx="0">
                  <c:v>0</c:v>
                </c:pt>
                <c:pt idx="1">
                  <c:v>25.139296187683282</c:v>
                </c:pt>
                <c:pt idx="2">
                  <c:v>53.071847507331377</c:v>
                </c:pt>
                <c:pt idx="3">
                  <c:v>72.624633431085044</c:v>
                </c:pt>
                <c:pt idx="4">
                  <c:v>86.590909090909093</c:v>
                </c:pt>
                <c:pt idx="5">
                  <c:v>103.35043988269794</c:v>
                </c:pt>
                <c:pt idx="6">
                  <c:v>117.31671554252199</c:v>
                </c:pt>
                <c:pt idx="7">
                  <c:v>122.90322580645162</c:v>
                </c:pt>
                <c:pt idx="8">
                  <c:v>134.07624633431087</c:v>
                </c:pt>
                <c:pt idx="9">
                  <c:v>142.45601173020529</c:v>
                </c:pt>
                <c:pt idx="10">
                  <c:v>153.62903225806451</c:v>
                </c:pt>
                <c:pt idx="11">
                  <c:v>167.59530791788856</c:v>
                </c:pt>
                <c:pt idx="12">
                  <c:v>178.76832844574781</c:v>
                </c:pt>
                <c:pt idx="13">
                  <c:v>189.94134897360703</c:v>
                </c:pt>
                <c:pt idx="14">
                  <c:v>201.11436950146626</c:v>
                </c:pt>
                <c:pt idx="15">
                  <c:v>212.28739002932551</c:v>
                </c:pt>
                <c:pt idx="16">
                  <c:v>231.84017595307918</c:v>
                </c:pt>
                <c:pt idx="17">
                  <c:v>240.21994134897361</c:v>
                </c:pt>
                <c:pt idx="18">
                  <c:v>256.97947214076243</c:v>
                </c:pt>
                <c:pt idx="19">
                  <c:v>276.53225806451616</c:v>
                </c:pt>
                <c:pt idx="20">
                  <c:v>296.08504398826977</c:v>
                </c:pt>
                <c:pt idx="21">
                  <c:v>310.05131964809385</c:v>
                </c:pt>
                <c:pt idx="22">
                  <c:v>326.8108504398827</c:v>
                </c:pt>
                <c:pt idx="23">
                  <c:v>351.95014662756597</c:v>
                </c:pt>
                <c:pt idx="24">
                  <c:v>381</c:v>
                </c:pt>
              </c:numCache>
            </c:numRef>
          </c:xVal>
          <c:yVal>
            <c:numRef>
              <c:f>RG!$FV$4:$FV$28</c:f>
              <c:numCache>
                <c:formatCode>General</c:formatCode>
                <c:ptCount val="25"/>
                <c:pt idx="0">
                  <c:v>0</c:v>
                </c:pt>
                <c:pt idx="1">
                  <c:v>7.4999999999999997E-2</c:v>
                </c:pt>
                <c:pt idx="2">
                  <c:v>0.22500000000000001</c:v>
                </c:pt>
                <c:pt idx="3">
                  <c:v>0.47499999999999998</c:v>
                </c:pt>
                <c:pt idx="4">
                  <c:v>0.625</c:v>
                </c:pt>
                <c:pt idx="5">
                  <c:v>0.82499999999999996</c:v>
                </c:pt>
                <c:pt idx="6">
                  <c:v>1.0249999999999999</c:v>
                </c:pt>
                <c:pt idx="7">
                  <c:v>1.0874999999999999</c:v>
                </c:pt>
                <c:pt idx="8">
                  <c:v>1.2749999999999999</c:v>
                </c:pt>
                <c:pt idx="9">
                  <c:v>1.425</c:v>
                </c:pt>
                <c:pt idx="10">
                  <c:v>1.575</c:v>
                </c:pt>
                <c:pt idx="11">
                  <c:v>1.825</c:v>
                </c:pt>
                <c:pt idx="12">
                  <c:v>2.04</c:v>
                </c:pt>
                <c:pt idx="13">
                  <c:v>2.2000000000000002</c:v>
                </c:pt>
                <c:pt idx="14">
                  <c:v>2.375</c:v>
                </c:pt>
                <c:pt idx="15">
                  <c:v>2.5750000000000002</c:v>
                </c:pt>
                <c:pt idx="16">
                  <c:v>2.8250000000000002</c:v>
                </c:pt>
                <c:pt idx="17">
                  <c:v>3.0249999999999999</c:v>
                </c:pt>
                <c:pt idx="18">
                  <c:v>3.2250000000000001</c:v>
                </c:pt>
                <c:pt idx="19">
                  <c:v>3.4750000000000001</c:v>
                </c:pt>
                <c:pt idx="20">
                  <c:v>3.65</c:v>
                </c:pt>
                <c:pt idx="21">
                  <c:v>3.8</c:v>
                </c:pt>
                <c:pt idx="22">
                  <c:v>3.9249999999999998</c:v>
                </c:pt>
                <c:pt idx="23">
                  <c:v>4.05</c:v>
                </c:pt>
                <c:pt idx="24">
                  <c:v>4.12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E9F-497B-B76E-F6F0FE7E3CAE}"/>
            </c:ext>
          </c:extLst>
        </c:ser>
        <c:ser>
          <c:idx val="23"/>
          <c:order val="23"/>
          <c:tx>
            <c:strRef>
              <c:f>RG!$CH$2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RG!$CI$4:$CI$22</c:f>
              <c:numCache>
                <c:formatCode>0</c:formatCode>
                <c:ptCount val="19"/>
                <c:pt idx="0">
                  <c:v>0</c:v>
                </c:pt>
                <c:pt idx="1">
                  <c:v>62.852040816326529</c:v>
                </c:pt>
                <c:pt idx="2">
                  <c:v>101.7295918367347</c:v>
                </c:pt>
                <c:pt idx="3">
                  <c:v>130.88775510204081</c:v>
                </c:pt>
                <c:pt idx="4">
                  <c:v>151.62244897959184</c:v>
                </c:pt>
                <c:pt idx="5">
                  <c:v>173.00510204081633</c:v>
                </c:pt>
                <c:pt idx="6">
                  <c:v>197.62755102040816</c:v>
                </c:pt>
                <c:pt idx="7">
                  <c:v>213.17857142857144</c:v>
                </c:pt>
                <c:pt idx="8">
                  <c:v>223.54591836734696</c:v>
                </c:pt>
                <c:pt idx="9">
                  <c:v>234.56122448979593</c:v>
                </c:pt>
                <c:pt idx="10">
                  <c:v>244.28061224489795</c:v>
                </c:pt>
                <c:pt idx="11">
                  <c:v>259.83163265306126</c:v>
                </c:pt>
                <c:pt idx="12">
                  <c:v>274.08673469387753</c:v>
                </c:pt>
                <c:pt idx="13">
                  <c:v>283.15816326530614</c:v>
                </c:pt>
                <c:pt idx="14">
                  <c:v>293.52551020408163</c:v>
                </c:pt>
                <c:pt idx="15">
                  <c:v>306.48469387755102</c:v>
                </c:pt>
                <c:pt idx="16">
                  <c:v>325.27551020408163</c:v>
                </c:pt>
                <c:pt idx="17">
                  <c:v>381</c:v>
                </c:pt>
                <c:pt idx="18">
                  <c:v>381</c:v>
                </c:pt>
              </c:numCache>
            </c:numRef>
          </c:xVal>
          <c:yVal>
            <c:numRef>
              <c:f>RG!$CJ$4:$CJ$22</c:f>
              <c:numCache>
                <c:formatCode>General</c:formatCode>
                <c:ptCount val="19"/>
                <c:pt idx="0">
                  <c:v>0</c:v>
                </c:pt>
                <c:pt idx="1">
                  <c:v>0.21079999999999999</c:v>
                </c:pt>
                <c:pt idx="2">
                  <c:v>0.41699999999999998</c:v>
                </c:pt>
                <c:pt idx="3">
                  <c:v>0.64629999999999999</c:v>
                </c:pt>
                <c:pt idx="4">
                  <c:v>0.8921</c:v>
                </c:pt>
                <c:pt idx="5">
                  <c:v>1.1489</c:v>
                </c:pt>
                <c:pt idx="6">
                  <c:v>1.3808</c:v>
                </c:pt>
                <c:pt idx="7">
                  <c:v>1.6153999999999999</c:v>
                </c:pt>
                <c:pt idx="8">
                  <c:v>1.8626</c:v>
                </c:pt>
                <c:pt idx="9">
                  <c:v>2.0733999999999999</c:v>
                </c:pt>
                <c:pt idx="10">
                  <c:v>2.3136999999999999</c:v>
                </c:pt>
                <c:pt idx="11">
                  <c:v>2.5518000000000001</c:v>
                </c:pt>
                <c:pt idx="12">
                  <c:v>2.7946</c:v>
                </c:pt>
                <c:pt idx="13">
                  <c:v>3.0244</c:v>
                </c:pt>
                <c:pt idx="14">
                  <c:v>3.2326999999999999</c:v>
                </c:pt>
                <c:pt idx="15">
                  <c:v>3.4200999999999997</c:v>
                </c:pt>
                <c:pt idx="16">
                  <c:v>3.6471999999999998</c:v>
                </c:pt>
                <c:pt idx="17">
                  <c:v>3.7542999999999997</c:v>
                </c:pt>
                <c:pt idx="18">
                  <c:v>3.7542999999999997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240-4336-9223-853F85DA500F}"/>
            </c:ext>
          </c:extLst>
        </c:ser>
        <c:ser>
          <c:idx val="24"/>
          <c:order val="24"/>
          <c:tx>
            <c:strRef>
              <c:f>RG!$CM$2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RG!$CN$4:$CN$21</c:f>
              <c:numCache>
                <c:formatCode>0</c:formatCode>
                <c:ptCount val="18"/>
                <c:pt idx="0">
                  <c:v>0</c:v>
                </c:pt>
                <c:pt idx="1">
                  <c:v>65.667235494880543</c:v>
                </c:pt>
                <c:pt idx="2">
                  <c:v>99.476109215017061</c:v>
                </c:pt>
                <c:pt idx="3">
                  <c:v>129.38395904436859</c:v>
                </c:pt>
                <c:pt idx="4">
                  <c:v>153.44027303754265</c:v>
                </c:pt>
                <c:pt idx="5">
                  <c:v>178.79692832764505</c:v>
                </c:pt>
                <c:pt idx="6">
                  <c:v>198.30204778156997</c:v>
                </c:pt>
                <c:pt idx="7">
                  <c:v>211.95563139931738</c:v>
                </c:pt>
                <c:pt idx="8">
                  <c:v>223.00853242320821</c:v>
                </c:pt>
                <c:pt idx="9">
                  <c:v>235.36177474402729</c:v>
                </c:pt>
                <c:pt idx="10">
                  <c:v>247.06484641638224</c:v>
                </c:pt>
                <c:pt idx="11">
                  <c:v>264.61945392491469</c:v>
                </c:pt>
                <c:pt idx="12">
                  <c:v>277.62286689419795</c:v>
                </c:pt>
                <c:pt idx="13">
                  <c:v>288.0255972696246</c:v>
                </c:pt>
                <c:pt idx="14">
                  <c:v>301.67918088737201</c:v>
                </c:pt>
                <c:pt idx="15">
                  <c:v>319.23378839590447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RG!$CO$4:$CO$21</c:f>
              <c:numCache>
                <c:formatCode>General</c:formatCode>
                <c:ptCount val="18"/>
                <c:pt idx="0">
                  <c:v>0</c:v>
                </c:pt>
                <c:pt idx="1">
                  <c:v>0.21079999999999999</c:v>
                </c:pt>
                <c:pt idx="2">
                  <c:v>0.41699999999999998</c:v>
                </c:pt>
                <c:pt idx="3">
                  <c:v>0.64629999999999999</c:v>
                </c:pt>
                <c:pt idx="4">
                  <c:v>0.8921</c:v>
                </c:pt>
                <c:pt idx="5">
                  <c:v>1.1489</c:v>
                </c:pt>
                <c:pt idx="6">
                  <c:v>1.3808</c:v>
                </c:pt>
                <c:pt idx="7">
                  <c:v>1.6153999999999999</c:v>
                </c:pt>
                <c:pt idx="8">
                  <c:v>1.8626</c:v>
                </c:pt>
                <c:pt idx="9">
                  <c:v>2.0733999999999999</c:v>
                </c:pt>
                <c:pt idx="10">
                  <c:v>2.3136999999999999</c:v>
                </c:pt>
                <c:pt idx="11">
                  <c:v>2.5518000000000001</c:v>
                </c:pt>
                <c:pt idx="12">
                  <c:v>2.7946</c:v>
                </c:pt>
                <c:pt idx="13">
                  <c:v>3.0244</c:v>
                </c:pt>
                <c:pt idx="14">
                  <c:v>3.2326999999999999</c:v>
                </c:pt>
                <c:pt idx="15">
                  <c:v>3.4200999999999997</c:v>
                </c:pt>
                <c:pt idx="16">
                  <c:v>3.6471999999999998</c:v>
                </c:pt>
                <c:pt idx="17">
                  <c:v>3.6471999999999998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240-4336-9223-853F85DA500F}"/>
            </c:ext>
          </c:extLst>
        </c:ser>
        <c:ser>
          <c:idx val="25"/>
          <c:order val="25"/>
          <c:tx>
            <c:strRef>
              <c:f>RG!$CR$2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RG!$CS$4:$CS$20</c:f>
              <c:numCache>
                <c:formatCode>0</c:formatCode>
                <c:ptCount val="17"/>
                <c:pt idx="0">
                  <c:v>0</c:v>
                </c:pt>
                <c:pt idx="1">
                  <c:v>57.865187713310583</c:v>
                </c:pt>
                <c:pt idx="2">
                  <c:v>92.324232081911262</c:v>
                </c:pt>
                <c:pt idx="3">
                  <c:v>122.88225255972696</c:v>
                </c:pt>
                <c:pt idx="4">
                  <c:v>148.88907849829351</c:v>
                </c:pt>
                <c:pt idx="5">
                  <c:v>173.59556313993176</c:v>
                </c:pt>
                <c:pt idx="6">
                  <c:v>197.00170648464166</c:v>
                </c:pt>
                <c:pt idx="7">
                  <c:v>211.95563139931738</c:v>
                </c:pt>
                <c:pt idx="8">
                  <c:v>223.00853242320821</c:v>
                </c:pt>
                <c:pt idx="9">
                  <c:v>237.31228668941981</c:v>
                </c:pt>
                <c:pt idx="10">
                  <c:v>249.01535836177473</c:v>
                </c:pt>
                <c:pt idx="11">
                  <c:v>265.26962457337885</c:v>
                </c:pt>
                <c:pt idx="12">
                  <c:v>278.27303754266211</c:v>
                </c:pt>
                <c:pt idx="13">
                  <c:v>289.32593856655291</c:v>
                </c:pt>
                <c:pt idx="14">
                  <c:v>302.32935153583617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RG!$CT$4:$CT$20</c:f>
              <c:numCache>
                <c:formatCode>General</c:formatCode>
                <c:ptCount val="17"/>
                <c:pt idx="0">
                  <c:v>0</c:v>
                </c:pt>
                <c:pt idx="1">
                  <c:v>0.18490700000000002</c:v>
                </c:pt>
                <c:pt idx="2">
                  <c:v>0.38823000000000002</c:v>
                </c:pt>
                <c:pt idx="3">
                  <c:v>0.60930700000000004</c:v>
                </c:pt>
                <c:pt idx="4">
                  <c:v>0.81943700000000008</c:v>
                </c:pt>
                <c:pt idx="5">
                  <c:v>1.0412510000000001</c:v>
                </c:pt>
                <c:pt idx="6">
                  <c:v>1.3136240000000001</c:v>
                </c:pt>
                <c:pt idx="7">
                  <c:v>1.5457240000000001</c:v>
                </c:pt>
                <c:pt idx="8">
                  <c:v>1.788586</c:v>
                </c:pt>
                <c:pt idx="9">
                  <c:v>2.042786</c:v>
                </c:pt>
                <c:pt idx="10">
                  <c:v>2.2533759999999998</c:v>
                </c:pt>
                <c:pt idx="11">
                  <c:v>2.476896</c:v>
                </c:pt>
                <c:pt idx="12">
                  <c:v>2.7244860000000002</c:v>
                </c:pt>
                <c:pt idx="13">
                  <c:v>2.9416960000000003</c:v>
                </c:pt>
                <c:pt idx="14">
                  <c:v>3.1812040000000001</c:v>
                </c:pt>
                <c:pt idx="15">
                  <c:v>3.3519600000000001</c:v>
                </c:pt>
                <c:pt idx="16">
                  <c:v>3.3519600000000001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240-4336-9223-853F85DA500F}"/>
            </c:ext>
          </c:extLst>
        </c:ser>
        <c:ser>
          <c:idx val="26"/>
          <c:order val="26"/>
          <c:tx>
            <c:strRef>
              <c:f>RG!$CW$2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RG!$CX$4:$CX$19</c:f>
              <c:numCache>
                <c:formatCode>0</c:formatCode>
                <c:ptCount val="16"/>
                <c:pt idx="0">
                  <c:v>0</c:v>
                </c:pt>
                <c:pt idx="1">
                  <c:v>58.782857142857139</c:v>
                </c:pt>
                <c:pt idx="2">
                  <c:v>93.617142857142852</c:v>
                </c:pt>
                <c:pt idx="3">
                  <c:v>124.64142857142856</c:v>
                </c:pt>
                <c:pt idx="4">
                  <c:v>152.94428571428571</c:v>
                </c:pt>
                <c:pt idx="5">
                  <c:v>174.17142857142858</c:v>
                </c:pt>
                <c:pt idx="6">
                  <c:v>186.14571428571426</c:v>
                </c:pt>
                <c:pt idx="7">
                  <c:v>199.20857142857145</c:v>
                </c:pt>
                <c:pt idx="8">
                  <c:v>213.90428571428569</c:v>
                </c:pt>
                <c:pt idx="9">
                  <c:v>231.32142857142856</c:v>
                </c:pt>
                <c:pt idx="10">
                  <c:v>240.57428571428574</c:v>
                </c:pt>
                <c:pt idx="11">
                  <c:v>252.54857142857142</c:v>
                </c:pt>
                <c:pt idx="12">
                  <c:v>264.52285714285716</c:v>
                </c:pt>
                <c:pt idx="13">
                  <c:v>280.85142857142853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RG!$CY$4:$CY$19</c:f>
              <c:numCache>
                <c:formatCode>General</c:formatCode>
                <c:ptCount val="16"/>
                <c:pt idx="0">
                  <c:v>0</c:v>
                </c:pt>
                <c:pt idx="1">
                  <c:v>0.21560000000000001</c:v>
                </c:pt>
                <c:pt idx="2">
                  <c:v>0.4511</c:v>
                </c:pt>
                <c:pt idx="3">
                  <c:v>0.73250000000000004</c:v>
                </c:pt>
                <c:pt idx="4">
                  <c:v>1.0363</c:v>
                </c:pt>
                <c:pt idx="5">
                  <c:v>1.2939000000000001</c:v>
                </c:pt>
                <c:pt idx="6">
                  <c:v>1.5601</c:v>
                </c:pt>
                <c:pt idx="7">
                  <c:v>1.8307</c:v>
                </c:pt>
                <c:pt idx="8">
                  <c:v>2.1456300000000001</c:v>
                </c:pt>
                <c:pt idx="9">
                  <c:v>2.4445100000000002</c:v>
                </c:pt>
                <c:pt idx="10">
                  <c:v>2.71957</c:v>
                </c:pt>
                <c:pt idx="11">
                  <c:v>3.01031</c:v>
                </c:pt>
                <c:pt idx="12">
                  <c:v>3.25101</c:v>
                </c:pt>
                <c:pt idx="13">
                  <c:v>3.5117099999999999</c:v>
                </c:pt>
                <c:pt idx="14">
                  <c:v>3.92624</c:v>
                </c:pt>
                <c:pt idx="15">
                  <c:v>3.92624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240-4336-9223-853F85DA500F}"/>
            </c:ext>
          </c:extLst>
        </c:ser>
        <c:ser>
          <c:idx val="27"/>
          <c:order val="27"/>
          <c:tx>
            <c:strRef>
              <c:f>RG!$DB$2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RG!$DC$4:$DC$20</c:f>
              <c:numCache>
                <c:formatCode>0</c:formatCode>
                <c:ptCount val="17"/>
                <c:pt idx="0">
                  <c:v>0</c:v>
                </c:pt>
                <c:pt idx="1">
                  <c:v>65.67094017094017</c:v>
                </c:pt>
                <c:pt idx="2">
                  <c:v>109.08974358974358</c:v>
                </c:pt>
                <c:pt idx="3">
                  <c:v>135.68376068376068</c:v>
                </c:pt>
                <c:pt idx="4">
                  <c:v>161.73504273504275</c:v>
                </c:pt>
                <c:pt idx="5">
                  <c:v>181.81623931623932</c:v>
                </c:pt>
                <c:pt idx="6">
                  <c:v>190.5</c:v>
                </c:pt>
                <c:pt idx="7">
                  <c:v>204.06837606837607</c:v>
                </c:pt>
                <c:pt idx="8">
                  <c:v>214.92307692307693</c:v>
                </c:pt>
                <c:pt idx="9">
                  <c:v>229.57692307692307</c:v>
                </c:pt>
                <c:pt idx="10">
                  <c:v>239.88888888888889</c:v>
                </c:pt>
                <c:pt idx="11">
                  <c:v>249.65811965811969</c:v>
                </c:pt>
                <c:pt idx="12">
                  <c:v>262.14102564102564</c:v>
                </c:pt>
                <c:pt idx="13">
                  <c:v>274.62393162393158</c:v>
                </c:pt>
                <c:pt idx="14">
                  <c:v>308.81623931623932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RG!$DD$4:$DD$20</c:f>
              <c:numCache>
                <c:formatCode>General</c:formatCode>
                <c:ptCount val="17"/>
                <c:pt idx="0">
                  <c:v>0</c:v>
                </c:pt>
                <c:pt idx="1">
                  <c:v>0.22869999999999999</c:v>
                </c:pt>
                <c:pt idx="2">
                  <c:v>0.52270000000000005</c:v>
                </c:pt>
                <c:pt idx="3">
                  <c:v>0.77110000000000001</c:v>
                </c:pt>
                <c:pt idx="4">
                  <c:v>1.0529999999999999</c:v>
                </c:pt>
                <c:pt idx="5">
                  <c:v>1.3156000000000001</c:v>
                </c:pt>
                <c:pt idx="6">
                  <c:v>1.5394000000000001</c:v>
                </c:pt>
                <c:pt idx="7">
                  <c:v>1.8053999999999999</c:v>
                </c:pt>
                <c:pt idx="8">
                  <c:v>2.0087999999999999</c:v>
                </c:pt>
                <c:pt idx="9">
                  <c:v>2.2631000000000001</c:v>
                </c:pt>
                <c:pt idx="10">
                  <c:v>2.5543</c:v>
                </c:pt>
                <c:pt idx="11">
                  <c:v>2.7688000000000001</c:v>
                </c:pt>
                <c:pt idx="12">
                  <c:v>3.0068000000000001</c:v>
                </c:pt>
                <c:pt idx="13">
                  <c:v>3.2410999999999999</c:v>
                </c:pt>
                <c:pt idx="14">
                  <c:v>3.4639000000000002</c:v>
                </c:pt>
                <c:pt idx="15">
                  <c:v>3.6585000000000001</c:v>
                </c:pt>
                <c:pt idx="16">
                  <c:v>3.6585000000000001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240-4336-9223-853F85DA500F}"/>
            </c:ext>
          </c:extLst>
        </c:ser>
        <c:ser>
          <c:idx val="28"/>
          <c:order val="28"/>
          <c:tx>
            <c:strRef>
              <c:f>RG!$DG$2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RG!$DH$4:$DH$20</c:f>
              <c:numCache>
                <c:formatCode>0</c:formatCode>
                <c:ptCount val="17"/>
                <c:pt idx="0">
                  <c:v>0</c:v>
                </c:pt>
                <c:pt idx="1">
                  <c:v>42.756666666666668</c:v>
                </c:pt>
                <c:pt idx="2">
                  <c:v>65.193333333333328</c:v>
                </c:pt>
                <c:pt idx="3">
                  <c:v>87.63000000000001</c:v>
                </c:pt>
                <c:pt idx="4">
                  <c:v>106.25666666666667</c:v>
                </c:pt>
                <c:pt idx="5">
                  <c:v>124.88333333333334</c:v>
                </c:pt>
                <c:pt idx="6">
                  <c:v>131.65666666666667</c:v>
                </c:pt>
                <c:pt idx="7">
                  <c:v>143.08666666666664</c:v>
                </c:pt>
                <c:pt idx="8">
                  <c:v>151.55333333333334</c:v>
                </c:pt>
                <c:pt idx="9">
                  <c:v>164.25333333333333</c:v>
                </c:pt>
                <c:pt idx="10">
                  <c:v>172.29666666666668</c:v>
                </c:pt>
                <c:pt idx="11">
                  <c:v>179.49333333333334</c:v>
                </c:pt>
                <c:pt idx="12">
                  <c:v>187.96</c:v>
                </c:pt>
                <c:pt idx="13">
                  <c:v>198.54333333333332</c:v>
                </c:pt>
                <c:pt idx="14">
                  <c:v>212.51333333333335</c:v>
                </c:pt>
                <c:pt idx="15">
                  <c:v>259.50333333333333</c:v>
                </c:pt>
                <c:pt idx="16">
                  <c:v>381</c:v>
                </c:pt>
              </c:numCache>
            </c:numRef>
          </c:xVal>
          <c:yVal>
            <c:numRef>
              <c:f>RG!$DI$4:$DI$20</c:f>
              <c:numCache>
                <c:formatCode>General</c:formatCode>
                <c:ptCount val="17"/>
                <c:pt idx="0">
                  <c:v>0</c:v>
                </c:pt>
                <c:pt idx="1">
                  <c:v>0.21856</c:v>
                </c:pt>
                <c:pt idx="2">
                  <c:v>0.44629999999999997</c:v>
                </c:pt>
                <c:pt idx="3">
                  <c:v>0.72709999999999997</c:v>
                </c:pt>
                <c:pt idx="4">
                  <c:v>1.0286</c:v>
                </c:pt>
                <c:pt idx="5">
                  <c:v>1.319</c:v>
                </c:pt>
                <c:pt idx="6">
                  <c:v>1.5998000000000001</c:v>
                </c:pt>
                <c:pt idx="7">
                  <c:v>1.93438</c:v>
                </c:pt>
                <c:pt idx="8">
                  <c:v>2.2059199999999999</c:v>
                </c:pt>
                <c:pt idx="9">
                  <c:v>2.4920800000000001</c:v>
                </c:pt>
                <c:pt idx="10">
                  <c:v>2.7680400000000001</c:v>
                </c:pt>
                <c:pt idx="11">
                  <c:v>3.0375399999999999</c:v>
                </c:pt>
                <c:pt idx="12">
                  <c:v>3.2825600000000001</c:v>
                </c:pt>
                <c:pt idx="13">
                  <c:v>3.4842900000000001</c:v>
                </c:pt>
                <c:pt idx="14">
                  <c:v>3.6712899999999999</c:v>
                </c:pt>
                <c:pt idx="15">
                  <c:v>3.8594400000000002</c:v>
                </c:pt>
                <c:pt idx="16">
                  <c:v>3.8594400000000002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240-4336-9223-853F85DA500F}"/>
            </c:ext>
          </c:extLst>
        </c:ser>
        <c:ser>
          <c:idx val="29"/>
          <c:order val="29"/>
          <c:tx>
            <c:strRef>
              <c:f>RG!$DL$2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(RG!$DM$4,RG!$DM$5,RG!$DM$7,RG!$DM$8,RG!$DM$9,RG!$DM$10,RG!$DM$11,RG!$DM$12,RG!$DM$13,RG!$DM$14,RG!$DM$15,RG!$DM$16,RG!$DM$17,RG!$DM$18,RG!$DM$19,RG!$DM$20)</c:f>
              <c:numCache>
                <c:formatCode>0</c:formatCode>
                <c:ptCount val="16"/>
                <c:pt idx="0">
                  <c:v>0</c:v>
                </c:pt>
                <c:pt idx="1">
                  <c:v>79.947540983606558</c:v>
                </c:pt>
                <c:pt idx="2">
                  <c:v>118.67213114754099</c:v>
                </c:pt>
                <c:pt idx="3">
                  <c:v>156.14754098360658</c:v>
                </c:pt>
                <c:pt idx="4">
                  <c:v>179.88196721311476</c:v>
                </c:pt>
                <c:pt idx="5">
                  <c:v>191.12459016393441</c:v>
                </c:pt>
                <c:pt idx="6">
                  <c:v>204.24098360655736</c:v>
                </c:pt>
                <c:pt idx="7">
                  <c:v>214.85901639344263</c:v>
                </c:pt>
                <c:pt idx="8">
                  <c:v>229.22459016393441</c:v>
                </c:pt>
                <c:pt idx="9">
                  <c:v>244.21475409836066</c:v>
                </c:pt>
                <c:pt idx="10">
                  <c:v>256.08196721311475</c:v>
                </c:pt>
                <c:pt idx="11">
                  <c:v>268.57377049180326</c:v>
                </c:pt>
                <c:pt idx="12">
                  <c:v>282.93934426229509</c:v>
                </c:pt>
                <c:pt idx="13">
                  <c:v>302.92622950819674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(RG!$DN$4,RG!$DN$5,RG!$DN$7,RG!$DN$8,RG!$DN$9,RG!$DN$10,RG!$DN$11,RG!$DN$12,RG!$DN$13,RG!$DN$14,RG!$DN$15,RG!$DN$16,RG!$DN$17,RG!$DN$18,RG!$DN$19,RG!$DN$20)</c:f>
              <c:numCache>
                <c:formatCode>General</c:formatCode>
                <c:ptCount val="16"/>
                <c:pt idx="0">
                  <c:v>0</c:v>
                </c:pt>
                <c:pt idx="1">
                  <c:v>0.34460000000000002</c:v>
                </c:pt>
                <c:pt idx="2">
                  <c:v>0.66110000000000002</c:v>
                </c:pt>
                <c:pt idx="3">
                  <c:v>0.94930000000000003</c:v>
                </c:pt>
                <c:pt idx="4">
                  <c:v>1.2296</c:v>
                </c:pt>
                <c:pt idx="5">
                  <c:v>1.5607</c:v>
                </c:pt>
                <c:pt idx="6">
                  <c:v>1.8263</c:v>
                </c:pt>
                <c:pt idx="7">
                  <c:v>2.0657000000000001</c:v>
                </c:pt>
                <c:pt idx="8">
                  <c:v>2.3384</c:v>
                </c:pt>
                <c:pt idx="9">
                  <c:v>2.6143000000000001</c:v>
                </c:pt>
                <c:pt idx="10">
                  <c:v>2.9184000000000001</c:v>
                </c:pt>
                <c:pt idx="11">
                  <c:v>3.1978</c:v>
                </c:pt>
                <c:pt idx="12">
                  <c:v>3.4443000000000001</c:v>
                </c:pt>
                <c:pt idx="13">
                  <c:v>3.7054</c:v>
                </c:pt>
                <c:pt idx="14">
                  <c:v>3.9350999999999998</c:v>
                </c:pt>
                <c:pt idx="15">
                  <c:v>3.9350999999999998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B240-4336-9223-853F85DA500F}"/>
            </c:ext>
          </c:extLst>
        </c:ser>
        <c:ser>
          <c:idx val="30"/>
          <c:order val="30"/>
          <c:tx>
            <c:strRef>
              <c:f>RG!$DQ$2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(RG!$DR$4,RG!$DR$5,RG!$DR$6,RG!$DR$7,RG!$DR$9,RG!$DR$10,RG!$DR$11,RG!$DR$12,RG!$DR$13,RG!$DR$14,RG!$DR$15,RG!$DR$16,RG!$DR$17,RG!$DR$18,RG!$DR$19,RG!$DR$20,RG!$DR$21,RG!$DR$22)</c:f>
              <c:numCache>
                <c:formatCode>0</c:formatCode>
                <c:ptCount val="18"/>
                <c:pt idx="0">
                  <c:v>0</c:v>
                </c:pt>
                <c:pt idx="1">
                  <c:v>55.887165021156555</c:v>
                </c:pt>
                <c:pt idx="2">
                  <c:v>110.16220028208744</c:v>
                </c:pt>
                <c:pt idx="3">
                  <c:v>144.01692524682653</c:v>
                </c:pt>
                <c:pt idx="4">
                  <c:v>169.81100141043723</c:v>
                </c:pt>
                <c:pt idx="5">
                  <c:v>189.69393511988716</c:v>
                </c:pt>
                <c:pt idx="6">
                  <c:v>211.18899858956277</c:v>
                </c:pt>
                <c:pt idx="7">
                  <c:v>219.78702397743299</c:v>
                </c:pt>
                <c:pt idx="8">
                  <c:v>233.22143864598027</c:v>
                </c:pt>
                <c:pt idx="9">
                  <c:v>243.96897038081806</c:v>
                </c:pt>
                <c:pt idx="10">
                  <c:v>259.55289139633288</c:v>
                </c:pt>
                <c:pt idx="11">
                  <c:v>271.91255289139633</c:v>
                </c:pt>
                <c:pt idx="12">
                  <c:v>282.12270803949224</c:v>
                </c:pt>
                <c:pt idx="13">
                  <c:v>292.87023977433006</c:v>
                </c:pt>
                <c:pt idx="14">
                  <c:v>307.91678420310296</c:v>
                </c:pt>
                <c:pt idx="15">
                  <c:v>335.32299012693932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(RG!$DS$4,RG!$DS$5,RG!$DS$6,RG!$DS$7,RG!$DS$9,RG!$DS$10,RG!$DS$11,RG!$DS$12,RG!$DS$13,RG!$DS$14,RG!$DS$15,RG!$DS$16,RG!$DS$17,RG!$DS$18,RG!$DS$19,RG!$DS$20,RG!$DS$21,RG!$DS$22)</c:f>
              <c:numCache>
                <c:formatCode>General</c:formatCode>
                <c:ptCount val="18"/>
                <c:pt idx="0">
                  <c:v>0</c:v>
                </c:pt>
                <c:pt idx="1">
                  <c:v>4.4699999999999997E-2</c:v>
                </c:pt>
                <c:pt idx="2">
                  <c:v>0.29699999999999999</c:v>
                </c:pt>
                <c:pt idx="3">
                  <c:v>0.54769999999999996</c:v>
                </c:pt>
                <c:pt idx="4">
                  <c:v>1.1656</c:v>
                </c:pt>
                <c:pt idx="5">
                  <c:v>1.1011</c:v>
                </c:pt>
                <c:pt idx="6">
                  <c:v>1.3688</c:v>
                </c:pt>
                <c:pt idx="7">
                  <c:v>1.6916</c:v>
                </c:pt>
                <c:pt idx="8">
                  <c:v>2.0021</c:v>
                </c:pt>
                <c:pt idx="9">
                  <c:v>2.3205</c:v>
                </c:pt>
                <c:pt idx="10">
                  <c:v>2.6467000000000001</c:v>
                </c:pt>
                <c:pt idx="11">
                  <c:v>2.9567999999999999</c:v>
                </c:pt>
                <c:pt idx="12">
                  <c:v>3.2665000000000002</c:v>
                </c:pt>
                <c:pt idx="13">
                  <c:v>3.5373000000000001</c:v>
                </c:pt>
                <c:pt idx="14">
                  <c:v>3.8218999999999999</c:v>
                </c:pt>
                <c:pt idx="15">
                  <c:v>4.0857999999999999</c:v>
                </c:pt>
                <c:pt idx="16">
                  <c:v>4.2225999999999999</c:v>
                </c:pt>
                <c:pt idx="17">
                  <c:v>4.2225999999999999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B240-4336-9223-853F85DA500F}"/>
            </c:ext>
          </c:extLst>
        </c:ser>
        <c:ser>
          <c:idx val="31"/>
          <c:order val="31"/>
          <c:tx>
            <c:strRef>
              <c:f>RG!$DV$2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RG!$DW$4:$DW$20</c:f>
              <c:numCache>
                <c:formatCode>0</c:formatCode>
                <c:ptCount val="17"/>
                <c:pt idx="0">
                  <c:v>0</c:v>
                </c:pt>
                <c:pt idx="1">
                  <c:v>64.864462809917356</c:v>
                </c:pt>
                <c:pt idx="2">
                  <c:v>98.871074380165282</c:v>
                </c:pt>
                <c:pt idx="3">
                  <c:v>127.20991735537191</c:v>
                </c:pt>
                <c:pt idx="4">
                  <c:v>154.28925619834709</c:v>
                </c:pt>
                <c:pt idx="5">
                  <c:v>176.3305785123967</c:v>
                </c:pt>
                <c:pt idx="6">
                  <c:v>188.92561983471074</c:v>
                </c:pt>
                <c:pt idx="7">
                  <c:v>202.15041322314048</c:v>
                </c:pt>
                <c:pt idx="8">
                  <c:v>214.11570247933884</c:v>
                </c:pt>
                <c:pt idx="9">
                  <c:v>229.22975206611571</c:v>
                </c:pt>
                <c:pt idx="10">
                  <c:v>247.49256198347109</c:v>
                </c:pt>
                <c:pt idx="11">
                  <c:v>255.67933884297523</c:v>
                </c:pt>
                <c:pt idx="12">
                  <c:v>267.01487603305787</c:v>
                </c:pt>
                <c:pt idx="13">
                  <c:v>281.499173553719</c:v>
                </c:pt>
                <c:pt idx="14">
                  <c:v>299.76198347107436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RG!$DX$4:$DX$20</c:f>
              <c:numCache>
                <c:formatCode>General</c:formatCode>
                <c:ptCount val="17"/>
                <c:pt idx="0">
                  <c:v>0</c:v>
                </c:pt>
                <c:pt idx="1">
                  <c:v>0.2591</c:v>
                </c:pt>
                <c:pt idx="2">
                  <c:v>0.51160000000000005</c:v>
                </c:pt>
                <c:pt idx="3">
                  <c:v>0.77410000000000001</c:v>
                </c:pt>
                <c:pt idx="4">
                  <c:v>1.0684</c:v>
                </c:pt>
                <c:pt idx="5">
                  <c:v>1.3723000000000001</c:v>
                </c:pt>
                <c:pt idx="6">
                  <c:v>1.6989000000000001</c:v>
                </c:pt>
                <c:pt idx="7">
                  <c:v>2.0007000000000001</c:v>
                </c:pt>
                <c:pt idx="8">
                  <c:v>2.2911999999999999</c:v>
                </c:pt>
                <c:pt idx="9">
                  <c:v>2.5849000000000002</c:v>
                </c:pt>
                <c:pt idx="10">
                  <c:v>2.8492999999999999</c:v>
                </c:pt>
                <c:pt idx="11">
                  <c:v>3.0362</c:v>
                </c:pt>
                <c:pt idx="12">
                  <c:v>3.3180999999999998</c:v>
                </c:pt>
                <c:pt idx="13">
                  <c:v>3.6073</c:v>
                </c:pt>
                <c:pt idx="14">
                  <c:v>3.8677999999999999</c:v>
                </c:pt>
                <c:pt idx="15">
                  <c:v>4.1111000000000004</c:v>
                </c:pt>
                <c:pt idx="16">
                  <c:v>4.1111000000000004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B240-4336-9223-853F85DA500F}"/>
            </c:ext>
          </c:extLst>
        </c:ser>
        <c:ser>
          <c:idx val="32"/>
          <c:order val="32"/>
          <c:tx>
            <c:strRef>
              <c:f>RG!$EA$2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RG!$EB$4:$EB$20</c:f>
              <c:numCache>
                <c:formatCode>0</c:formatCode>
                <c:ptCount val="17"/>
                <c:pt idx="0">
                  <c:v>0</c:v>
                </c:pt>
                <c:pt idx="1">
                  <c:v>75.564999999999998</c:v>
                </c:pt>
                <c:pt idx="2">
                  <c:v>114.3</c:v>
                </c:pt>
                <c:pt idx="3">
                  <c:v>144.14500000000001</c:v>
                </c:pt>
                <c:pt idx="4">
                  <c:v>170.18</c:v>
                </c:pt>
                <c:pt idx="5">
                  <c:v>190.5</c:v>
                </c:pt>
                <c:pt idx="6">
                  <c:v>201.93</c:v>
                </c:pt>
                <c:pt idx="7">
                  <c:v>215.26499999999999</c:v>
                </c:pt>
                <c:pt idx="8">
                  <c:v>232.41</c:v>
                </c:pt>
                <c:pt idx="9">
                  <c:v>245.10999999999999</c:v>
                </c:pt>
                <c:pt idx="10">
                  <c:v>257.81</c:v>
                </c:pt>
                <c:pt idx="11">
                  <c:v>269.24</c:v>
                </c:pt>
                <c:pt idx="12">
                  <c:v>282.57499999999999</c:v>
                </c:pt>
                <c:pt idx="13">
                  <c:v>299.71999999999997</c:v>
                </c:pt>
                <c:pt idx="14">
                  <c:v>354.96499999999997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RG!$EC$4:$EC$20</c:f>
              <c:numCache>
                <c:formatCode>General</c:formatCode>
                <c:ptCount val="17"/>
                <c:pt idx="0">
                  <c:v>0</c:v>
                </c:pt>
                <c:pt idx="1">
                  <c:v>0.32590000000000002</c:v>
                </c:pt>
                <c:pt idx="2">
                  <c:v>0.62570000000000003</c:v>
                </c:pt>
                <c:pt idx="3">
                  <c:v>0.93089999999999995</c:v>
                </c:pt>
                <c:pt idx="4">
                  <c:v>1.2386999999999999</c:v>
                </c:pt>
                <c:pt idx="5">
                  <c:v>1.5785</c:v>
                </c:pt>
                <c:pt idx="6">
                  <c:v>1.9172</c:v>
                </c:pt>
                <c:pt idx="7">
                  <c:v>2.2566999999999999</c:v>
                </c:pt>
                <c:pt idx="8">
                  <c:v>2.6198999999999999</c:v>
                </c:pt>
                <c:pt idx="9">
                  <c:v>2.8517000000000001</c:v>
                </c:pt>
                <c:pt idx="10">
                  <c:v>3.1562000000000001</c:v>
                </c:pt>
                <c:pt idx="11">
                  <c:v>3.4460000000000002</c:v>
                </c:pt>
                <c:pt idx="12">
                  <c:v>3.7481</c:v>
                </c:pt>
                <c:pt idx="13">
                  <c:v>4.0091000000000001</c:v>
                </c:pt>
                <c:pt idx="14">
                  <c:v>4.2721999999999998</c:v>
                </c:pt>
                <c:pt idx="15">
                  <c:v>4.3129</c:v>
                </c:pt>
                <c:pt idx="16">
                  <c:v>4.3129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B240-4336-9223-853F85DA500F}"/>
            </c:ext>
          </c:extLst>
        </c:ser>
        <c:ser>
          <c:idx val="33"/>
          <c:order val="33"/>
          <c:tx>
            <c:strRef>
              <c:f>RG!$EF$2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RG!$EG$4:$EG$21</c:f>
              <c:numCache>
                <c:formatCode>0</c:formatCode>
                <c:ptCount val="18"/>
                <c:pt idx="0">
                  <c:v>0</c:v>
                </c:pt>
                <c:pt idx="1">
                  <c:v>52.199152542372879</c:v>
                </c:pt>
                <c:pt idx="2">
                  <c:v>75.877118644067792</c:v>
                </c:pt>
                <c:pt idx="3">
                  <c:v>99.016949152542367</c:v>
                </c:pt>
                <c:pt idx="4">
                  <c:v>120.0042372881356</c:v>
                </c:pt>
                <c:pt idx="5">
                  <c:v>138.83898305084745</c:v>
                </c:pt>
                <c:pt idx="6">
                  <c:v>155.52118644067795</c:v>
                </c:pt>
                <c:pt idx="7">
                  <c:v>171.66525423728814</c:v>
                </c:pt>
                <c:pt idx="8">
                  <c:v>188.88559322033899</c:v>
                </c:pt>
                <c:pt idx="9">
                  <c:v>207.18220338983051</c:v>
                </c:pt>
                <c:pt idx="10">
                  <c:v>226.01694915254237</c:v>
                </c:pt>
                <c:pt idx="11">
                  <c:v>244.85169491525423</c:v>
                </c:pt>
                <c:pt idx="12">
                  <c:v>264.22457627118644</c:v>
                </c:pt>
                <c:pt idx="13">
                  <c:v>285.75</c:v>
                </c:pt>
                <c:pt idx="14">
                  <c:v>311.0423728813559</c:v>
                </c:pt>
                <c:pt idx="15">
                  <c:v>335.79661016949154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RG!$EH$4:$EH$21</c:f>
              <c:numCache>
                <c:formatCode>General</c:formatCode>
                <c:ptCount val="18"/>
                <c:pt idx="0">
                  <c:v>0</c:v>
                </c:pt>
                <c:pt idx="1">
                  <c:v>0.28710000000000002</c:v>
                </c:pt>
                <c:pt idx="2">
                  <c:v>0.52839999999999998</c:v>
                </c:pt>
                <c:pt idx="3">
                  <c:v>0.83420000000000005</c:v>
                </c:pt>
                <c:pt idx="4">
                  <c:v>1.1725000000000001</c:v>
                </c:pt>
                <c:pt idx="5">
                  <c:v>1.4950000000000001</c:v>
                </c:pt>
                <c:pt idx="6">
                  <c:v>1.7894000000000001</c:v>
                </c:pt>
                <c:pt idx="7">
                  <c:v>2.0863999999999998</c:v>
                </c:pt>
                <c:pt idx="8">
                  <c:v>2.3972000000000002</c:v>
                </c:pt>
                <c:pt idx="9">
                  <c:v>2.7250000000000001</c:v>
                </c:pt>
                <c:pt idx="10">
                  <c:v>3.0447000000000002</c:v>
                </c:pt>
                <c:pt idx="11">
                  <c:v>3.3426999999999998</c:v>
                </c:pt>
                <c:pt idx="12">
                  <c:v>3.6187999999999998</c:v>
                </c:pt>
                <c:pt idx="13">
                  <c:v>3.8990999999999998</c:v>
                </c:pt>
                <c:pt idx="14">
                  <c:v>4.1692999999999998</c:v>
                </c:pt>
                <c:pt idx="15">
                  <c:v>4.3418000000000001</c:v>
                </c:pt>
                <c:pt idx="16">
                  <c:v>4.4882</c:v>
                </c:pt>
                <c:pt idx="17">
                  <c:v>4.4882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B240-4336-9223-853F85DA500F}"/>
            </c:ext>
          </c:extLst>
        </c:ser>
        <c:ser>
          <c:idx val="34"/>
          <c:order val="34"/>
          <c:tx>
            <c:strRef>
              <c:f>RG!$EK$2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RG!$EL$4:$EL$23</c:f>
              <c:numCache>
                <c:formatCode>0</c:formatCode>
                <c:ptCount val="20"/>
                <c:pt idx="0">
                  <c:v>0</c:v>
                </c:pt>
                <c:pt idx="1">
                  <c:v>69.215000000000003</c:v>
                </c:pt>
                <c:pt idx="2">
                  <c:v>103.505</c:v>
                </c:pt>
                <c:pt idx="3">
                  <c:v>132.715</c:v>
                </c:pt>
                <c:pt idx="4">
                  <c:v>154.30500000000001</c:v>
                </c:pt>
                <c:pt idx="5">
                  <c:v>172.08500000000001</c:v>
                </c:pt>
                <c:pt idx="6">
                  <c:v>193.04000000000002</c:v>
                </c:pt>
                <c:pt idx="7">
                  <c:v>207.01</c:v>
                </c:pt>
                <c:pt idx="8">
                  <c:v>214.63</c:v>
                </c:pt>
                <c:pt idx="9">
                  <c:v>223.52</c:v>
                </c:pt>
                <c:pt idx="10">
                  <c:v>231.77499999999998</c:v>
                </c:pt>
                <c:pt idx="11">
                  <c:v>242.57000000000002</c:v>
                </c:pt>
                <c:pt idx="12">
                  <c:v>258.44499999999999</c:v>
                </c:pt>
                <c:pt idx="13">
                  <c:v>270.51</c:v>
                </c:pt>
                <c:pt idx="14">
                  <c:v>277.495</c:v>
                </c:pt>
                <c:pt idx="15">
                  <c:v>288.92500000000001</c:v>
                </c:pt>
                <c:pt idx="16">
                  <c:v>301.625</c:v>
                </c:pt>
                <c:pt idx="17">
                  <c:v>316.86500000000001</c:v>
                </c:pt>
                <c:pt idx="18">
                  <c:v>381</c:v>
                </c:pt>
                <c:pt idx="19">
                  <c:v>381</c:v>
                </c:pt>
              </c:numCache>
            </c:numRef>
          </c:xVal>
          <c:yVal>
            <c:numRef>
              <c:f>RG!$EM$4:$EM$23</c:f>
              <c:numCache>
                <c:formatCode>General</c:formatCode>
                <c:ptCount val="20"/>
                <c:pt idx="0">
                  <c:v>0</c:v>
                </c:pt>
                <c:pt idx="1">
                  <c:v>0.27360000000000001</c:v>
                </c:pt>
                <c:pt idx="2">
                  <c:v>0.54079999999999995</c:v>
                </c:pt>
                <c:pt idx="3">
                  <c:v>0.84109999999999996</c:v>
                </c:pt>
                <c:pt idx="4">
                  <c:v>1.0944</c:v>
                </c:pt>
                <c:pt idx="5">
                  <c:v>1.3314999999999999</c:v>
                </c:pt>
                <c:pt idx="6">
                  <c:v>1.6040000000000001</c:v>
                </c:pt>
                <c:pt idx="7">
                  <c:v>1.8741000000000001</c:v>
                </c:pt>
                <c:pt idx="8">
                  <c:v>2.1398999999999999</c:v>
                </c:pt>
                <c:pt idx="9">
                  <c:v>2.3582999999999998</c:v>
                </c:pt>
                <c:pt idx="10">
                  <c:v>2.5821999999999998</c:v>
                </c:pt>
                <c:pt idx="11">
                  <c:v>2.8492000000000002</c:v>
                </c:pt>
                <c:pt idx="12">
                  <c:v>3.1558000000000002</c:v>
                </c:pt>
                <c:pt idx="13">
                  <c:v>3.4177</c:v>
                </c:pt>
                <c:pt idx="14">
                  <c:v>3.6046</c:v>
                </c:pt>
                <c:pt idx="15">
                  <c:v>3.8557000000000001</c:v>
                </c:pt>
                <c:pt idx="16">
                  <c:v>4.1228999999999996</c:v>
                </c:pt>
                <c:pt idx="17">
                  <c:v>4.3475999999999999</c:v>
                </c:pt>
                <c:pt idx="18">
                  <c:v>4.5323000000000002</c:v>
                </c:pt>
                <c:pt idx="19">
                  <c:v>4.5323000000000002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B240-4336-9223-853F85DA500F}"/>
            </c:ext>
          </c:extLst>
        </c:ser>
        <c:ser>
          <c:idx val="35"/>
          <c:order val="35"/>
          <c:tx>
            <c:strRef>
              <c:f>RG!$EP$2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RG!$EQ$4:$EQ$19</c:f>
              <c:numCache>
                <c:formatCode>0</c:formatCode>
                <c:ptCount val="16"/>
                <c:pt idx="0">
                  <c:v>0</c:v>
                </c:pt>
                <c:pt idx="1">
                  <c:v>73.368243243243242</c:v>
                </c:pt>
                <c:pt idx="2">
                  <c:v>111.33952702702702</c:v>
                </c:pt>
                <c:pt idx="3">
                  <c:v>142.23141891891891</c:v>
                </c:pt>
                <c:pt idx="4">
                  <c:v>171.83614864864865</c:v>
                </c:pt>
                <c:pt idx="5">
                  <c:v>198.22297297297297</c:v>
                </c:pt>
                <c:pt idx="6">
                  <c:v>210.45101351351354</c:v>
                </c:pt>
                <c:pt idx="7">
                  <c:v>223.32263513513516</c:v>
                </c:pt>
                <c:pt idx="8">
                  <c:v>235.55067567567565</c:v>
                </c:pt>
                <c:pt idx="9">
                  <c:v>251.64020270270274</c:v>
                </c:pt>
                <c:pt idx="10">
                  <c:v>267.72972972972974</c:v>
                </c:pt>
                <c:pt idx="11">
                  <c:v>280.60135135135135</c:v>
                </c:pt>
                <c:pt idx="12">
                  <c:v>293.47297297297297</c:v>
                </c:pt>
                <c:pt idx="13">
                  <c:v>312.78040540540542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RG!$ER$4:$ER$19</c:f>
              <c:numCache>
                <c:formatCode>General</c:formatCode>
                <c:ptCount val="16"/>
                <c:pt idx="0">
                  <c:v>0</c:v>
                </c:pt>
                <c:pt idx="1">
                  <c:v>0.31080000000000002</c:v>
                </c:pt>
                <c:pt idx="2">
                  <c:v>0.61429999999999996</c:v>
                </c:pt>
                <c:pt idx="3">
                  <c:v>0.91449999999999998</c:v>
                </c:pt>
                <c:pt idx="4">
                  <c:v>1.2726999999999999</c:v>
                </c:pt>
                <c:pt idx="5">
                  <c:v>1.6131</c:v>
                </c:pt>
                <c:pt idx="6">
                  <c:v>1.8811</c:v>
                </c:pt>
                <c:pt idx="7">
                  <c:v>2.2138</c:v>
                </c:pt>
                <c:pt idx="8">
                  <c:v>2.5527000000000002</c:v>
                </c:pt>
                <c:pt idx="9">
                  <c:v>2.8900999999999999</c:v>
                </c:pt>
                <c:pt idx="10">
                  <c:v>3.2151000000000001</c:v>
                </c:pt>
                <c:pt idx="11">
                  <c:v>3.5177</c:v>
                </c:pt>
                <c:pt idx="12">
                  <c:v>3.7894000000000001</c:v>
                </c:pt>
                <c:pt idx="13">
                  <c:v>4.0690999999999997</c:v>
                </c:pt>
                <c:pt idx="14">
                  <c:v>4.2660999999999998</c:v>
                </c:pt>
                <c:pt idx="15">
                  <c:v>4.2660999999999998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B240-4336-9223-853F85DA500F}"/>
            </c:ext>
          </c:extLst>
        </c:ser>
        <c:ser>
          <c:idx val="36"/>
          <c:order val="36"/>
          <c:tx>
            <c:strRef>
              <c:f>RG!$EU$2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RG!$EV$4:$EV$20</c:f>
              <c:numCache>
                <c:formatCode>0</c:formatCode>
                <c:ptCount val="17"/>
                <c:pt idx="0">
                  <c:v>0</c:v>
                </c:pt>
                <c:pt idx="1">
                  <c:v>66.065656565656568</c:v>
                </c:pt>
                <c:pt idx="2">
                  <c:v>103.90909090909091</c:v>
                </c:pt>
                <c:pt idx="3">
                  <c:v>133.41414141414143</c:v>
                </c:pt>
                <c:pt idx="4">
                  <c:v>159.71212121212122</c:v>
                </c:pt>
                <c:pt idx="5">
                  <c:v>185.36868686868686</c:v>
                </c:pt>
                <c:pt idx="6">
                  <c:v>206.53535353535352</c:v>
                </c:pt>
                <c:pt idx="7">
                  <c:v>215.5151515151515</c:v>
                </c:pt>
                <c:pt idx="8">
                  <c:v>228.34343434343435</c:v>
                </c:pt>
                <c:pt idx="9">
                  <c:v>238.60606060606062</c:v>
                </c:pt>
                <c:pt idx="10">
                  <c:v>255.92424242424244</c:v>
                </c:pt>
                <c:pt idx="11">
                  <c:v>269.39393939393938</c:v>
                </c:pt>
                <c:pt idx="12">
                  <c:v>280.93939393939394</c:v>
                </c:pt>
                <c:pt idx="13">
                  <c:v>293.12626262626264</c:v>
                </c:pt>
                <c:pt idx="14">
                  <c:v>309.80303030303031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RG!$EW$4:$EW$20</c:f>
              <c:numCache>
                <c:formatCode>General</c:formatCode>
                <c:ptCount val="17"/>
                <c:pt idx="0">
                  <c:v>0</c:v>
                </c:pt>
                <c:pt idx="1">
                  <c:v>0.27510000000000001</c:v>
                </c:pt>
                <c:pt idx="2">
                  <c:v>0.57340000000000002</c:v>
                </c:pt>
                <c:pt idx="3">
                  <c:v>0.87250000000000005</c:v>
                </c:pt>
                <c:pt idx="4">
                  <c:v>1.1899</c:v>
                </c:pt>
                <c:pt idx="5">
                  <c:v>1.534</c:v>
                </c:pt>
                <c:pt idx="6">
                  <c:v>1.8672</c:v>
                </c:pt>
                <c:pt idx="7">
                  <c:v>2.1901000000000002</c:v>
                </c:pt>
                <c:pt idx="8">
                  <c:v>2.4973000000000001</c:v>
                </c:pt>
                <c:pt idx="9">
                  <c:v>2.7928999999999999</c:v>
                </c:pt>
                <c:pt idx="10">
                  <c:v>3.1154000000000002</c:v>
                </c:pt>
                <c:pt idx="11">
                  <c:v>3.4070999999999998</c:v>
                </c:pt>
                <c:pt idx="12">
                  <c:v>3.6928000000000001</c:v>
                </c:pt>
                <c:pt idx="13">
                  <c:v>3.9504999999999999</c:v>
                </c:pt>
                <c:pt idx="14">
                  <c:v>4.1978</c:v>
                </c:pt>
                <c:pt idx="15">
                  <c:v>4.4661999999999997</c:v>
                </c:pt>
                <c:pt idx="16">
                  <c:v>4.4661999999999997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B240-4336-9223-853F85DA5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582584"/>
        <c:axId val="679582976"/>
      </c:scatterChart>
      <c:valAx>
        <c:axId val="679582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82976"/>
        <c:crosses val="autoZero"/>
        <c:crossBetween val="midCat"/>
      </c:valAx>
      <c:valAx>
        <c:axId val="67958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baseline="0"/>
                  <a:t>Acc. Worth ($)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82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Integral Reactivity Curve (RG)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RG!$B$2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RG!$B$4:$B$25</c:f>
              <c:numCache>
                <c:formatCode>General</c:formatCode>
                <c:ptCount val="2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79</c:v>
                </c:pt>
                <c:pt idx="4">
                  <c:v>94</c:v>
                </c:pt>
                <c:pt idx="5">
                  <c:v>109</c:v>
                </c:pt>
                <c:pt idx="6">
                  <c:v>124</c:v>
                </c:pt>
                <c:pt idx="7">
                  <c:v>137</c:v>
                </c:pt>
                <c:pt idx="8">
                  <c:v>149</c:v>
                </c:pt>
                <c:pt idx="9">
                  <c:v>161</c:v>
                </c:pt>
                <c:pt idx="10">
                  <c:v>173</c:v>
                </c:pt>
                <c:pt idx="11">
                  <c:v>185</c:v>
                </c:pt>
                <c:pt idx="12">
                  <c:v>197</c:v>
                </c:pt>
                <c:pt idx="13">
                  <c:v>209</c:v>
                </c:pt>
                <c:pt idx="14">
                  <c:v>221</c:v>
                </c:pt>
                <c:pt idx="15">
                  <c:v>233</c:v>
                </c:pt>
                <c:pt idx="16">
                  <c:v>245</c:v>
                </c:pt>
                <c:pt idx="17">
                  <c:v>257</c:v>
                </c:pt>
                <c:pt idx="18">
                  <c:v>273</c:v>
                </c:pt>
                <c:pt idx="19">
                  <c:v>293</c:v>
                </c:pt>
                <c:pt idx="20">
                  <c:v>317</c:v>
                </c:pt>
                <c:pt idx="21">
                  <c:v>378</c:v>
                </c:pt>
              </c:numCache>
            </c:numRef>
          </c:xVal>
          <c:yVal>
            <c:numRef>
              <c:f>RG!$C$4:$C$25</c:f>
              <c:numCache>
                <c:formatCode>General</c:formatCode>
                <c:ptCount val="22"/>
                <c:pt idx="0">
                  <c:v>0</c:v>
                </c:pt>
                <c:pt idx="1">
                  <c:v>9.9400000000000002E-2</c:v>
                </c:pt>
                <c:pt idx="2">
                  <c:v>0.29046568285141094</c:v>
                </c:pt>
                <c:pt idx="3">
                  <c:v>0.47770809121295044</c:v>
                </c:pt>
                <c:pt idx="4">
                  <c:v>0.65488537818198722</c:v>
                </c:pt>
                <c:pt idx="5">
                  <c:v>0.84776718995852851</c:v>
                </c:pt>
                <c:pt idx="6">
                  <c:v>1.0658213563489911</c:v>
                </c:pt>
                <c:pt idx="7">
                  <c:v>1.2710094491630011</c:v>
                </c:pt>
                <c:pt idx="8">
                  <c:v>1.4804953610855838</c:v>
                </c:pt>
                <c:pt idx="9">
                  <c:v>1.6920420772933744</c:v>
                </c:pt>
                <c:pt idx="10">
                  <c:v>1.9165522654799212</c:v>
                </c:pt>
                <c:pt idx="11">
                  <c:v>2.1267924753192711</c:v>
                </c:pt>
                <c:pt idx="12">
                  <c:v>2.3457622694270612</c:v>
                </c:pt>
                <c:pt idx="13">
                  <c:v>2.5666018392652052</c:v>
                </c:pt>
                <c:pt idx="14">
                  <c:v>2.7702796424566944</c:v>
                </c:pt>
                <c:pt idx="15">
                  <c:v>2.9706428367997408</c:v>
                </c:pt>
                <c:pt idx="16">
                  <c:v>3.1630360688422723</c:v>
                </c:pt>
                <c:pt idx="17">
                  <c:v>3.3497490036657176</c:v>
                </c:pt>
                <c:pt idx="18">
                  <c:v>3.5725272181336125</c:v>
                </c:pt>
                <c:pt idx="19">
                  <c:v>3.81041760578904</c:v>
                </c:pt>
                <c:pt idx="20">
                  <c:v>4.0410330419049449</c:v>
                </c:pt>
                <c:pt idx="21">
                  <c:v>4.3171278456465627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7BB-4905-94C3-417A041FCE7C}"/>
            </c:ext>
          </c:extLst>
        </c:ser>
        <c:ser>
          <c:idx val="16"/>
          <c:order val="1"/>
          <c:tx>
            <c:strRef>
              <c:f>RG!$F$2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RG!$F$4:$F$25</c:f>
              <c:numCache>
                <c:formatCode>0</c:formatCode>
                <c:ptCount val="22"/>
                <c:pt idx="0">
                  <c:v>0</c:v>
                </c:pt>
                <c:pt idx="1">
                  <c:v>47</c:v>
                </c:pt>
                <c:pt idx="2">
                  <c:v>72</c:v>
                </c:pt>
                <c:pt idx="3">
                  <c:v>95</c:v>
                </c:pt>
                <c:pt idx="4">
                  <c:v>109</c:v>
                </c:pt>
                <c:pt idx="5">
                  <c:v>122</c:v>
                </c:pt>
                <c:pt idx="6">
                  <c:v>137</c:v>
                </c:pt>
                <c:pt idx="7">
                  <c:v>149</c:v>
                </c:pt>
                <c:pt idx="8">
                  <c:v>161</c:v>
                </c:pt>
                <c:pt idx="9">
                  <c:v>173</c:v>
                </c:pt>
                <c:pt idx="10">
                  <c:v>185</c:v>
                </c:pt>
                <c:pt idx="11">
                  <c:v>197</c:v>
                </c:pt>
                <c:pt idx="12">
                  <c:v>209</c:v>
                </c:pt>
                <c:pt idx="13">
                  <c:v>221</c:v>
                </c:pt>
                <c:pt idx="14">
                  <c:v>235</c:v>
                </c:pt>
                <c:pt idx="15">
                  <c:v>247</c:v>
                </c:pt>
                <c:pt idx="16" formatCode="General">
                  <c:v>262</c:v>
                </c:pt>
                <c:pt idx="17" formatCode="General">
                  <c:v>280</c:v>
                </c:pt>
                <c:pt idx="18" formatCode="General">
                  <c:v>302</c:v>
                </c:pt>
                <c:pt idx="19" formatCode="General">
                  <c:v>327</c:v>
                </c:pt>
                <c:pt idx="20" formatCode="General">
                  <c:v>379</c:v>
                </c:pt>
                <c:pt idx="21" formatCode="General">
                  <c:v>379</c:v>
                </c:pt>
              </c:numCache>
            </c:numRef>
          </c:xVal>
          <c:yVal>
            <c:numRef>
              <c:f>RG!$G$4:$G$25</c:f>
              <c:numCache>
                <c:formatCode>General</c:formatCode>
                <c:ptCount val="22"/>
                <c:pt idx="0">
                  <c:v>0</c:v>
                </c:pt>
                <c:pt idx="1">
                  <c:v>0.20830000000000001</c:v>
                </c:pt>
                <c:pt idx="2">
                  <c:v>0.4158</c:v>
                </c:pt>
                <c:pt idx="3">
                  <c:v>0.64749999999999996</c:v>
                </c:pt>
                <c:pt idx="4">
                  <c:v>0.85</c:v>
                </c:pt>
                <c:pt idx="5">
                  <c:v>1.0724</c:v>
                </c:pt>
                <c:pt idx="6">
                  <c:v>1.3178000000000001</c:v>
                </c:pt>
                <c:pt idx="7">
                  <c:v>1.5257000000000001</c:v>
                </c:pt>
                <c:pt idx="8">
                  <c:v>1.7363</c:v>
                </c:pt>
                <c:pt idx="9">
                  <c:v>1.9543999999999999</c:v>
                </c:pt>
                <c:pt idx="10">
                  <c:v>2.1747000000000001</c:v>
                </c:pt>
                <c:pt idx="11">
                  <c:v>2.3948</c:v>
                </c:pt>
                <c:pt idx="12">
                  <c:v>2.6019999999999999</c:v>
                </c:pt>
                <c:pt idx="13">
                  <c:v>2.8034999999999997</c:v>
                </c:pt>
                <c:pt idx="14">
                  <c:v>3.0309999999999997</c:v>
                </c:pt>
                <c:pt idx="15">
                  <c:v>3.2197999999999998</c:v>
                </c:pt>
                <c:pt idx="16">
                  <c:v>3.4377</c:v>
                </c:pt>
                <c:pt idx="17">
                  <c:v>3.673</c:v>
                </c:pt>
                <c:pt idx="18">
                  <c:v>3.9016999999999999</c:v>
                </c:pt>
                <c:pt idx="19">
                  <c:v>4.1169000000000002</c:v>
                </c:pt>
                <c:pt idx="20">
                  <c:v>4.3309000000000006</c:v>
                </c:pt>
                <c:pt idx="21">
                  <c:v>4.3308999999999997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5D7-495B-942F-2DA235574ABD}"/>
            </c:ext>
          </c:extLst>
        </c:ser>
        <c:ser>
          <c:idx val="17"/>
          <c:order val="2"/>
          <c:tx>
            <c:strRef>
              <c:f>RG!$J$2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RG!$J$4:$J$25</c:f>
              <c:numCache>
                <c:formatCode>0</c:formatCode>
                <c:ptCount val="22"/>
                <c:pt idx="0">
                  <c:v>0</c:v>
                </c:pt>
                <c:pt idx="1">
                  <c:v>50</c:v>
                </c:pt>
                <c:pt idx="2">
                  <c:v>74</c:v>
                </c:pt>
                <c:pt idx="3">
                  <c:v>95</c:v>
                </c:pt>
                <c:pt idx="4">
                  <c:v>109</c:v>
                </c:pt>
                <c:pt idx="5">
                  <c:v>124</c:v>
                </c:pt>
                <c:pt idx="6">
                  <c:v>139</c:v>
                </c:pt>
                <c:pt idx="7">
                  <c:v>154</c:v>
                </c:pt>
                <c:pt idx="8">
                  <c:v>169</c:v>
                </c:pt>
                <c:pt idx="9">
                  <c:v>179</c:v>
                </c:pt>
                <c:pt idx="10">
                  <c:v>194</c:v>
                </c:pt>
                <c:pt idx="11">
                  <c:v>204</c:v>
                </c:pt>
                <c:pt idx="12">
                  <c:v>214</c:v>
                </c:pt>
                <c:pt idx="13">
                  <c:v>224</c:v>
                </c:pt>
                <c:pt idx="14">
                  <c:v>236</c:v>
                </c:pt>
                <c:pt idx="15">
                  <c:v>249</c:v>
                </c:pt>
                <c:pt idx="16" formatCode="General">
                  <c:v>262</c:v>
                </c:pt>
                <c:pt idx="17" formatCode="General">
                  <c:v>278</c:v>
                </c:pt>
                <c:pt idx="18" formatCode="General">
                  <c:v>298</c:v>
                </c:pt>
                <c:pt idx="19" formatCode="General">
                  <c:v>323</c:v>
                </c:pt>
                <c:pt idx="20" formatCode="General">
                  <c:v>379</c:v>
                </c:pt>
                <c:pt idx="21" formatCode="General">
                  <c:v>379</c:v>
                </c:pt>
              </c:numCache>
            </c:numRef>
          </c:xVal>
          <c:yVal>
            <c:numRef>
              <c:f>RG!$K$4:$K$25</c:f>
              <c:numCache>
                <c:formatCode>General</c:formatCode>
                <c:ptCount val="22"/>
                <c:pt idx="0">
                  <c:v>0</c:v>
                </c:pt>
                <c:pt idx="1">
                  <c:v>0.22020000000000001</c:v>
                </c:pt>
                <c:pt idx="2">
                  <c:v>0.42520000000000002</c:v>
                </c:pt>
                <c:pt idx="3">
                  <c:v>0.65610000000000002</c:v>
                </c:pt>
                <c:pt idx="4">
                  <c:v>0.85130000000000006</c:v>
                </c:pt>
                <c:pt idx="5">
                  <c:v>1.0653000000000001</c:v>
                </c:pt>
                <c:pt idx="6">
                  <c:v>1.2889000000000002</c:v>
                </c:pt>
                <c:pt idx="7">
                  <c:v>1.5608000000000002</c:v>
                </c:pt>
                <c:pt idx="8">
                  <c:v>1.8403000000000003</c:v>
                </c:pt>
                <c:pt idx="9">
                  <c:v>2.0028200000000003</c:v>
                </c:pt>
                <c:pt idx="10">
                  <c:v>2.2363200000000001</c:v>
                </c:pt>
                <c:pt idx="11">
                  <c:v>2.4043200000000002</c:v>
                </c:pt>
                <c:pt idx="12">
                  <c:v>2.5751200000000001</c:v>
                </c:pt>
                <c:pt idx="13">
                  <c:v>2.7597200000000002</c:v>
                </c:pt>
                <c:pt idx="14">
                  <c:v>2.9457200000000001</c:v>
                </c:pt>
                <c:pt idx="15">
                  <c:v>3.13462</c:v>
                </c:pt>
                <c:pt idx="16">
                  <c:v>3.3275199999999998</c:v>
                </c:pt>
                <c:pt idx="17">
                  <c:v>3.5251199999999998</c:v>
                </c:pt>
                <c:pt idx="18">
                  <c:v>3.7433199999999998</c:v>
                </c:pt>
                <c:pt idx="19">
                  <c:v>3.9635199999999999</c:v>
                </c:pt>
                <c:pt idx="20">
                  <c:v>4.1936200000000001</c:v>
                </c:pt>
                <c:pt idx="21">
                  <c:v>4.1936200000000001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5D7-495B-942F-2DA235574ABD}"/>
            </c:ext>
          </c:extLst>
        </c:ser>
        <c:ser>
          <c:idx val="18"/>
          <c:order val="3"/>
          <c:tx>
            <c:strRef>
              <c:f>RG!$N$2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RG!$N$4:$N$20</c:f>
              <c:numCache>
                <c:formatCode>0</c:formatCode>
                <c:ptCount val="17"/>
                <c:pt idx="0">
                  <c:v>0</c:v>
                </c:pt>
                <c:pt idx="1">
                  <c:v>65</c:v>
                </c:pt>
                <c:pt idx="2">
                  <c:v>95</c:v>
                </c:pt>
                <c:pt idx="3">
                  <c:v>120</c:v>
                </c:pt>
                <c:pt idx="4">
                  <c:v>140</c:v>
                </c:pt>
                <c:pt idx="5">
                  <c:v>158</c:v>
                </c:pt>
                <c:pt idx="6">
                  <c:v>178</c:v>
                </c:pt>
                <c:pt idx="7">
                  <c:v>196</c:v>
                </c:pt>
                <c:pt idx="8">
                  <c:v>208</c:v>
                </c:pt>
                <c:pt idx="9">
                  <c:v>223</c:v>
                </c:pt>
                <c:pt idx="10">
                  <c:v>239</c:v>
                </c:pt>
                <c:pt idx="11">
                  <c:v>256</c:v>
                </c:pt>
                <c:pt idx="12">
                  <c:v>277</c:v>
                </c:pt>
                <c:pt idx="13">
                  <c:v>297</c:v>
                </c:pt>
                <c:pt idx="14">
                  <c:v>329</c:v>
                </c:pt>
                <c:pt idx="15">
                  <c:v>381</c:v>
                </c:pt>
                <c:pt idx="16" formatCode="General">
                  <c:v>381</c:v>
                </c:pt>
              </c:numCache>
            </c:numRef>
          </c:xVal>
          <c:yVal>
            <c:numRef>
              <c:f>RG!$O$4:$O$20</c:f>
              <c:numCache>
                <c:formatCode>General</c:formatCode>
                <c:ptCount val="17"/>
                <c:pt idx="0">
                  <c:v>0</c:v>
                </c:pt>
                <c:pt idx="1">
                  <c:v>0.26300000000000001</c:v>
                </c:pt>
                <c:pt idx="2">
                  <c:v>0.48980000000000001</c:v>
                </c:pt>
                <c:pt idx="3">
                  <c:v>0.70740000000000003</c:v>
                </c:pt>
                <c:pt idx="4">
                  <c:v>0.97070000000000001</c:v>
                </c:pt>
                <c:pt idx="5">
                  <c:v>1.2034</c:v>
                </c:pt>
                <c:pt idx="6">
                  <c:v>1.4309000000000001</c:v>
                </c:pt>
                <c:pt idx="7">
                  <c:v>1.6456</c:v>
                </c:pt>
                <c:pt idx="8">
                  <c:v>1.8237999999999999</c:v>
                </c:pt>
                <c:pt idx="9">
                  <c:v>2.0408999999999997</c:v>
                </c:pt>
                <c:pt idx="10">
                  <c:v>2.2194999999999996</c:v>
                </c:pt>
                <c:pt idx="11">
                  <c:v>2.4245999999999994</c:v>
                </c:pt>
                <c:pt idx="12">
                  <c:v>2.6208999999999993</c:v>
                </c:pt>
                <c:pt idx="13">
                  <c:v>2.7981999999999996</c:v>
                </c:pt>
                <c:pt idx="14">
                  <c:v>3.0418999999999996</c:v>
                </c:pt>
                <c:pt idx="15">
                  <c:v>3.1912999999999996</c:v>
                </c:pt>
                <c:pt idx="16">
                  <c:v>3.1912999999999996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5D7-495B-942F-2DA235574ABD}"/>
            </c:ext>
          </c:extLst>
        </c:ser>
        <c:ser>
          <c:idx val="19"/>
          <c:order val="4"/>
          <c:tx>
            <c:strRef>
              <c:f>RG!$R$2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RG!$R$4:$R$25</c:f>
              <c:numCache>
                <c:formatCode>0</c:formatCode>
                <c:ptCount val="22"/>
                <c:pt idx="0">
                  <c:v>0</c:v>
                </c:pt>
                <c:pt idx="1">
                  <c:v>50</c:v>
                </c:pt>
                <c:pt idx="2">
                  <c:v>75</c:v>
                </c:pt>
                <c:pt idx="3">
                  <c:v>94</c:v>
                </c:pt>
                <c:pt idx="4">
                  <c:v>114</c:v>
                </c:pt>
                <c:pt idx="5">
                  <c:v>129</c:v>
                </c:pt>
                <c:pt idx="6">
                  <c:v>141</c:v>
                </c:pt>
                <c:pt idx="7">
                  <c:v>153</c:v>
                </c:pt>
                <c:pt idx="8">
                  <c:v>165</c:v>
                </c:pt>
                <c:pt idx="9">
                  <c:v>177</c:v>
                </c:pt>
                <c:pt idx="10">
                  <c:v>189</c:v>
                </c:pt>
                <c:pt idx="11">
                  <c:v>201</c:v>
                </c:pt>
                <c:pt idx="12">
                  <c:v>213</c:v>
                </c:pt>
                <c:pt idx="13">
                  <c:v>225</c:v>
                </c:pt>
                <c:pt idx="14">
                  <c:v>237</c:v>
                </c:pt>
                <c:pt idx="15">
                  <c:v>253</c:v>
                </c:pt>
                <c:pt idx="16" formatCode="General">
                  <c:v>269</c:v>
                </c:pt>
                <c:pt idx="17" formatCode="General">
                  <c:v>286</c:v>
                </c:pt>
                <c:pt idx="18" formatCode="General">
                  <c:v>307</c:v>
                </c:pt>
                <c:pt idx="19" formatCode="General">
                  <c:v>331</c:v>
                </c:pt>
                <c:pt idx="20" formatCode="General">
                  <c:v>380</c:v>
                </c:pt>
                <c:pt idx="21" formatCode="General">
                  <c:v>380</c:v>
                </c:pt>
              </c:numCache>
            </c:numRef>
          </c:xVal>
          <c:yVal>
            <c:numRef>
              <c:f>RG!$S$4:$S$25</c:f>
              <c:numCache>
                <c:formatCode>General</c:formatCode>
                <c:ptCount val="22"/>
                <c:pt idx="0">
                  <c:v>0</c:v>
                </c:pt>
                <c:pt idx="1">
                  <c:v>0.19500000000000001</c:v>
                </c:pt>
                <c:pt idx="2">
                  <c:v>0.40939999999999999</c:v>
                </c:pt>
                <c:pt idx="3">
                  <c:v>0.64988000000000001</c:v>
                </c:pt>
                <c:pt idx="4">
                  <c:v>0.90202000000000004</c:v>
                </c:pt>
                <c:pt idx="5">
                  <c:v>1.12252</c:v>
                </c:pt>
                <c:pt idx="6">
                  <c:v>1.3370199999999999</c:v>
                </c:pt>
                <c:pt idx="7">
                  <c:v>1.5665199999999999</c:v>
                </c:pt>
                <c:pt idx="8">
                  <c:v>1.8131199999999998</c:v>
                </c:pt>
                <c:pt idx="9">
                  <c:v>2.0228199999999998</c:v>
                </c:pt>
                <c:pt idx="10">
                  <c:v>2.2575599999999998</c:v>
                </c:pt>
                <c:pt idx="11">
                  <c:v>2.4862599999999997</c:v>
                </c:pt>
                <c:pt idx="12">
                  <c:v>2.7102599999999999</c:v>
                </c:pt>
                <c:pt idx="13">
                  <c:v>2.9097599999999999</c:v>
                </c:pt>
                <c:pt idx="14">
                  <c:v>3.1201599999999998</c:v>
                </c:pt>
                <c:pt idx="15">
                  <c:v>3.3376599999999996</c:v>
                </c:pt>
                <c:pt idx="16">
                  <c:v>3.5795599999999999</c:v>
                </c:pt>
                <c:pt idx="17">
                  <c:v>3.7392599999999998</c:v>
                </c:pt>
                <c:pt idx="18">
                  <c:v>3.9422599999999997</c:v>
                </c:pt>
                <c:pt idx="19">
                  <c:v>4.1078599999999996</c:v>
                </c:pt>
                <c:pt idx="20">
                  <c:v>4.2698599999999995</c:v>
                </c:pt>
                <c:pt idx="21">
                  <c:v>4.2698599999999995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5D7-495B-942F-2DA235574ABD}"/>
            </c:ext>
          </c:extLst>
        </c:ser>
        <c:ser>
          <c:idx val="20"/>
          <c:order val="5"/>
          <c:tx>
            <c:strRef>
              <c:f>RG!$V$2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RG!$V$4:$V$22</c:f>
              <c:numCache>
                <c:formatCode>0</c:formatCode>
                <c:ptCount val="19"/>
                <c:pt idx="0">
                  <c:v>0</c:v>
                </c:pt>
                <c:pt idx="1">
                  <c:v>46</c:v>
                </c:pt>
                <c:pt idx="2">
                  <c:v>70</c:v>
                </c:pt>
                <c:pt idx="3">
                  <c:v>91</c:v>
                </c:pt>
                <c:pt idx="4">
                  <c:v>110</c:v>
                </c:pt>
                <c:pt idx="5">
                  <c:v>125</c:v>
                </c:pt>
                <c:pt idx="6">
                  <c:v>140</c:v>
                </c:pt>
                <c:pt idx="7">
                  <c:v>156</c:v>
                </c:pt>
                <c:pt idx="8">
                  <c:v>171</c:v>
                </c:pt>
                <c:pt idx="9">
                  <c:v>186</c:v>
                </c:pt>
                <c:pt idx="10">
                  <c:v>201</c:v>
                </c:pt>
                <c:pt idx="11">
                  <c:v>216</c:v>
                </c:pt>
                <c:pt idx="12">
                  <c:v>235</c:v>
                </c:pt>
                <c:pt idx="13">
                  <c:v>250</c:v>
                </c:pt>
                <c:pt idx="14">
                  <c:v>265</c:v>
                </c:pt>
                <c:pt idx="15">
                  <c:v>285</c:v>
                </c:pt>
                <c:pt idx="16">
                  <c:v>320</c:v>
                </c:pt>
                <c:pt idx="17">
                  <c:v>380</c:v>
                </c:pt>
                <c:pt idx="18">
                  <c:v>380</c:v>
                </c:pt>
              </c:numCache>
            </c:numRef>
          </c:xVal>
          <c:yVal>
            <c:numRef>
              <c:f>RG!$W$4:$W$22</c:f>
              <c:numCache>
                <c:formatCode>General</c:formatCode>
                <c:ptCount val="19"/>
                <c:pt idx="0">
                  <c:v>0</c:v>
                </c:pt>
                <c:pt idx="1">
                  <c:v>0.19896666666666665</c:v>
                </c:pt>
                <c:pt idx="2">
                  <c:v>0.41228333333333333</c:v>
                </c:pt>
                <c:pt idx="3">
                  <c:v>0.59384666666666663</c:v>
                </c:pt>
                <c:pt idx="4">
                  <c:v>0.74410499999999991</c:v>
                </c:pt>
                <c:pt idx="5">
                  <c:v>0.98480499999999993</c:v>
                </c:pt>
                <c:pt idx="6">
                  <c:v>1.1564049999999999</c:v>
                </c:pt>
                <c:pt idx="7">
                  <c:v>1.311105</c:v>
                </c:pt>
                <c:pt idx="8">
                  <c:v>1.5550416666666667</c:v>
                </c:pt>
                <c:pt idx="9">
                  <c:v>1.8030416666666667</c:v>
                </c:pt>
                <c:pt idx="10">
                  <c:v>2.0156916666666667</c:v>
                </c:pt>
                <c:pt idx="11">
                  <c:v>2.1692</c:v>
                </c:pt>
                <c:pt idx="12">
                  <c:v>2.4403999999999999</c:v>
                </c:pt>
                <c:pt idx="13">
                  <c:v>2.6341999999999999</c:v>
                </c:pt>
                <c:pt idx="14">
                  <c:v>2.8681999999999999</c:v>
                </c:pt>
                <c:pt idx="15">
                  <c:v>3.0124</c:v>
                </c:pt>
                <c:pt idx="16">
                  <c:v>3.2277999999999998</c:v>
                </c:pt>
                <c:pt idx="17">
                  <c:v>3.4929999999999999</c:v>
                </c:pt>
                <c:pt idx="18">
                  <c:v>3.4929999999999999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5D7-495B-942F-2DA235574ABD}"/>
            </c:ext>
          </c:extLst>
        </c:ser>
        <c:ser>
          <c:idx val="14"/>
          <c:order val="6"/>
          <c:tx>
            <c:strRef>
              <c:f>RG!$Z$2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RG!$AA$4:$AA$24</c:f>
              <c:numCache>
                <c:formatCode>0</c:formatCode>
                <c:ptCount val="21"/>
                <c:pt idx="0">
                  <c:v>0</c:v>
                </c:pt>
                <c:pt idx="1">
                  <c:v>50.232402234636872</c:v>
                </c:pt>
                <c:pt idx="2">
                  <c:v>73.645810055865923</c:v>
                </c:pt>
                <c:pt idx="3">
                  <c:v>94.930726256983235</c:v>
                </c:pt>
                <c:pt idx="4">
                  <c:v>114.08715083798883</c:v>
                </c:pt>
                <c:pt idx="5">
                  <c:v>130.68938547486036</c:v>
                </c:pt>
                <c:pt idx="6">
                  <c:v>143.88603351955308</c:v>
                </c:pt>
                <c:pt idx="7">
                  <c:v>158.7854748603352</c:v>
                </c:pt>
                <c:pt idx="8">
                  <c:v>173.25921787709498</c:v>
                </c:pt>
                <c:pt idx="9">
                  <c:v>183.90167597765364</c:v>
                </c:pt>
                <c:pt idx="10">
                  <c:v>198.80111731843573</c:v>
                </c:pt>
                <c:pt idx="11">
                  <c:v>210.72067039106147</c:v>
                </c:pt>
                <c:pt idx="12">
                  <c:v>220.08603351955307</c:v>
                </c:pt>
                <c:pt idx="13">
                  <c:v>234.55977653631282</c:v>
                </c:pt>
                <c:pt idx="14">
                  <c:v>248.18212290502794</c:v>
                </c:pt>
                <c:pt idx="15">
                  <c:v>264.35865921787712</c:v>
                </c:pt>
                <c:pt idx="16">
                  <c:v>280.10949720670391</c:v>
                </c:pt>
                <c:pt idx="17">
                  <c:v>301.39441340782128</c:v>
                </c:pt>
                <c:pt idx="18">
                  <c:v>328.63910614525139</c:v>
                </c:pt>
                <c:pt idx="19">
                  <c:v>381</c:v>
                </c:pt>
                <c:pt idx="20">
                  <c:v>381</c:v>
                </c:pt>
              </c:numCache>
            </c:numRef>
          </c:xVal>
          <c:yVal>
            <c:numRef>
              <c:f>RG!$AB$4:$AB$24</c:f>
              <c:numCache>
                <c:formatCode>General</c:formatCode>
                <c:ptCount val="21"/>
                <c:pt idx="0">
                  <c:v>0</c:v>
                </c:pt>
                <c:pt idx="1">
                  <c:v>0.22228333333333333</c:v>
                </c:pt>
                <c:pt idx="2">
                  <c:v>0.42155666666666669</c:v>
                </c:pt>
                <c:pt idx="3">
                  <c:v>0.65511666666666668</c:v>
                </c:pt>
                <c:pt idx="4">
                  <c:v>0.91269166666666657</c:v>
                </c:pt>
                <c:pt idx="5">
                  <c:v>1.1304416666666666</c:v>
                </c:pt>
                <c:pt idx="6">
                  <c:v>1.3122849999999999</c:v>
                </c:pt>
                <c:pt idx="7">
                  <c:v>1.55097</c:v>
                </c:pt>
                <c:pt idx="8">
                  <c:v>1.7947766666666667</c:v>
                </c:pt>
                <c:pt idx="9">
                  <c:v>1.9823633333333333</c:v>
                </c:pt>
                <c:pt idx="10">
                  <c:v>2.20682</c:v>
                </c:pt>
                <c:pt idx="11">
                  <c:v>2.4277700000000002</c:v>
                </c:pt>
                <c:pt idx="12">
                  <c:v>2.573736666666667</c:v>
                </c:pt>
                <c:pt idx="13">
                  <c:v>2.8061566666666669</c:v>
                </c:pt>
                <c:pt idx="14">
                  <c:v>3.0117716666666667</c:v>
                </c:pt>
                <c:pt idx="15">
                  <c:v>3.2305516666666669</c:v>
                </c:pt>
                <c:pt idx="16">
                  <c:v>3.4202050000000002</c:v>
                </c:pt>
                <c:pt idx="17">
                  <c:v>3.6351450000000001</c:v>
                </c:pt>
                <c:pt idx="18">
                  <c:v>3.8633450000000003</c:v>
                </c:pt>
                <c:pt idx="19">
                  <c:v>4.0664100000000003</c:v>
                </c:pt>
                <c:pt idx="20">
                  <c:v>4.0664100000000003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F012-4385-AE6F-1CABFD78573A}"/>
            </c:ext>
          </c:extLst>
        </c:ser>
        <c:ser>
          <c:idx val="13"/>
          <c:order val="7"/>
          <c:tx>
            <c:strRef>
              <c:f>RG!$AE$2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RG!$AF$4:$AF$23</c:f>
              <c:numCache>
                <c:formatCode>0</c:formatCode>
                <c:ptCount val="20"/>
                <c:pt idx="0">
                  <c:v>0</c:v>
                </c:pt>
                <c:pt idx="1">
                  <c:v>43.567264573991032</c:v>
                </c:pt>
                <c:pt idx="2">
                  <c:v>69.195067264573993</c:v>
                </c:pt>
                <c:pt idx="3">
                  <c:v>90.551569506726452</c:v>
                </c:pt>
                <c:pt idx="4">
                  <c:v>107.20964125560538</c:v>
                </c:pt>
                <c:pt idx="5">
                  <c:v>128.13901345291481</c:v>
                </c:pt>
                <c:pt idx="6">
                  <c:v>140.95291479820628</c:v>
                </c:pt>
                <c:pt idx="7">
                  <c:v>158.03811659192823</c:v>
                </c:pt>
                <c:pt idx="8">
                  <c:v>174.69618834080717</c:v>
                </c:pt>
                <c:pt idx="9">
                  <c:v>190.5</c:v>
                </c:pt>
                <c:pt idx="10">
                  <c:v>206.73094170403587</c:v>
                </c:pt>
                <c:pt idx="11">
                  <c:v>227.23318385650222</c:v>
                </c:pt>
                <c:pt idx="12">
                  <c:v>240.04708520179375</c:v>
                </c:pt>
                <c:pt idx="13">
                  <c:v>252.86098654708522</c:v>
                </c:pt>
                <c:pt idx="14">
                  <c:v>267.38340807174887</c:v>
                </c:pt>
                <c:pt idx="15">
                  <c:v>284.89573991031392</c:v>
                </c:pt>
                <c:pt idx="16">
                  <c:v>307.96076233183857</c:v>
                </c:pt>
                <c:pt idx="17">
                  <c:v>331.88004484304935</c:v>
                </c:pt>
                <c:pt idx="18">
                  <c:v>381</c:v>
                </c:pt>
                <c:pt idx="19">
                  <c:v>381</c:v>
                </c:pt>
              </c:numCache>
            </c:numRef>
          </c:xVal>
          <c:yVal>
            <c:numRef>
              <c:f>RG!$AG$4:$AG$23</c:f>
              <c:numCache>
                <c:formatCode>General</c:formatCode>
                <c:ptCount val="20"/>
                <c:pt idx="0">
                  <c:v>0</c:v>
                </c:pt>
                <c:pt idx="1">
                  <c:v>0.16769999999999999</c:v>
                </c:pt>
                <c:pt idx="2">
                  <c:v>0.35049999999999998</c:v>
                </c:pt>
                <c:pt idx="3">
                  <c:v>0.55519999999999992</c:v>
                </c:pt>
                <c:pt idx="4">
                  <c:v>0.7458999999999999</c:v>
                </c:pt>
                <c:pt idx="5">
                  <c:v>0.96779999999999988</c:v>
                </c:pt>
                <c:pt idx="6">
                  <c:v>1.1678999999999999</c:v>
                </c:pt>
                <c:pt idx="7">
                  <c:v>1.3781999999999999</c:v>
                </c:pt>
                <c:pt idx="8">
                  <c:v>1.6258999999999999</c:v>
                </c:pt>
                <c:pt idx="9">
                  <c:v>1.8727999999999998</c:v>
                </c:pt>
                <c:pt idx="10">
                  <c:v>2.0503999999999998</c:v>
                </c:pt>
                <c:pt idx="11">
                  <c:v>2.2893999999999997</c:v>
                </c:pt>
                <c:pt idx="12">
                  <c:v>2.4827999999999997</c:v>
                </c:pt>
                <c:pt idx="13">
                  <c:v>2.6916999999999995</c:v>
                </c:pt>
                <c:pt idx="14">
                  <c:v>2.8824999999999994</c:v>
                </c:pt>
                <c:pt idx="15">
                  <c:v>3.0980999999999996</c:v>
                </c:pt>
                <c:pt idx="16">
                  <c:v>3.3018999999999998</c:v>
                </c:pt>
                <c:pt idx="17">
                  <c:v>3.4897</c:v>
                </c:pt>
                <c:pt idx="18">
                  <c:v>3.7016</c:v>
                </c:pt>
                <c:pt idx="19">
                  <c:v>3.7016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F012-4385-AE6F-1CABFD78573A}"/>
            </c:ext>
          </c:extLst>
        </c:ser>
        <c:ser>
          <c:idx val="12"/>
          <c:order val="8"/>
          <c:tx>
            <c:strRef>
              <c:f>RG!$AJ$2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RG!$AK$4:$AK$23</c:f>
              <c:numCache>
                <c:formatCode>0</c:formatCode>
                <c:ptCount val="20"/>
                <c:pt idx="0">
                  <c:v>0</c:v>
                </c:pt>
                <c:pt idx="1">
                  <c:v>45.737259343148359</c:v>
                </c:pt>
                <c:pt idx="2">
                  <c:v>70.331823329558318</c:v>
                </c:pt>
                <c:pt idx="3">
                  <c:v>90.61155152887882</c:v>
                </c:pt>
                <c:pt idx="4">
                  <c:v>108.73386183465459</c:v>
                </c:pt>
                <c:pt idx="5">
                  <c:v>125.99320498301246</c:v>
                </c:pt>
                <c:pt idx="6">
                  <c:v>137.21177802944507</c:v>
                </c:pt>
                <c:pt idx="7">
                  <c:v>150.58776896942243</c:v>
                </c:pt>
                <c:pt idx="8">
                  <c:v>167.41562853907135</c:v>
                </c:pt>
                <c:pt idx="9">
                  <c:v>184.67497168742921</c:v>
                </c:pt>
                <c:pt idx="10">
                  <c:v>200.20838052095129</c:v>
                </c:pt>
                <c:pt idx="11">
                  <c:v>212.72140430351075</c:v>
                </c:pt>
                <c:pt idx="12">
                  <c:v>226.52887882219704</c:v>
                </c:pt>
                <c:pt idx="13">
                  <c:v>242.92525481313703</c:v>
                </c:pt>
                <c:pt idx="14">
                  <c:v>259.32163080407702</c:v>
                </c:pt>
                <c:pt idx="15">
                  <c:v>276.14949037372594</c:v>
                </c:pt>
                <c:pt idx="16">
                  <c:v>292.97734994337486</c:v>
                </c:pt>
                <c:pt idx="17">
                  <c:v>319.29784824462058</c:v>
                </c:pt>
                <c:pt idx="18">
                  <c:v>381</c:v>
                </c:pt>
                <c:pt idx="19">
                  <c:v>381</c:v>
                </c:pt>
              </c:numCache>
            </c:numRef>
          </c:xVal>
          <c:yVal>
            <c:numRef>
              <c:f>RG!$AL$4:$AL$23</c:f>
              <c:numCache>
                <c:formatCode>General</c:formatCode>
                <c:ptCount val="20"/>
                <c:pt idx="0">
                  <c:v>0</c:v>
                </c:pt>
                <c:pt idx="1">
                  <c:v>0.15679999999999999</c:v>
                </c:pt>
                <c:pt idx="2">
                  <c:v>0.31672777777777777</c:v>
                </c:pt>
                <c:pt idx="3">
                  <c:v>0.48952111111111107</c:v>
                </c:pt>
                <c:pt idx="4">
                  <c:v>0.69355111111111112</c:v>
                </c:pt>
                <c:pt idx="5">
                  <c:v>0.92705111111111116</c:v>
                </c:pt>
                <c:pt idx="6">
                  <c:v>1.0648777777777778</c:v>
                </c:pt>
                <c:pt idx="7">
                  <c:v>1.2391544444444444</c:v>
                </c:pt>
                <c:pt idx="8">
                  <c:v>1.4723211111111112</c:v>
                </c:pt>
                <c:pt idx="9">
                  <c:v>1.71698</c:v>
                </c:pt>
                <c:pt idx="10">
                  <c:v>1.9532050000000001</c:v>
                </c:pt>
                <c:pt idx="11">
                  <c:v>2.1185862499999999</c:v>
                </c:pt>
                <c:pt idx="12">
                  <c:v>2.3062440277777778</c:v>
                </c:pt>
                <c:pt idx="13">
                  <c:v>2.5210202777777777</c:v>
                </c:pt>
                <c:pt idx="14">
                  <c:v>2.7164291666666665</c:v>
                </c:pt>
                <c:pt idx="15">
                  <c:v>2.8744902777777774</c:v>
                </c:pt>
                <c:pt idx="16">
                  <c:v>3.0200613888888888</c:v>
                </c:pt>
                <c:pt idx="17">
                  <c:v>3.2422225</c:v>
                </c:pt>
                <c:pt idx="18">
                  <c:v>3.5066380555555554</c:v>
                </c:pt>
                <c:pt idx="19">
                  <c:v>3.5066380555555554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F012-4385-AE6F-1CABFD78573A}"/>
            </c:ext>
          </c:extLst>
        </c:ser>
        <c:ser>
          <c:idx val="11"/>
          <c:order val="9"/>
          <c:tx>
            <c:strRef>
              <c:f>RG!$AO$2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RG!$AP$4:$AP$22</c:f>
              <c:numCache>
                <c:formatCode>0</c:formatCode>
                <c:ptCount val="19"/>
                <c:pt idx="0">
                  <c:v>0</c:v>
                </c:pt>
                <c:pt idx="1">
                  <c:v>53.023569023569024</c:v>
                </c:pt>
                <c:pt idx="2">
                  <c:v>76.542087542087543</c:v>
                </c:pt>
                <c:pt idx="3">
                  <c:v>97.067340067340069</c:v>
                </c:pt>
                <c:pt idx="4">
                  <c:v>115.45454545454545</c:v>
                </c:pt>
                <c:pt idx="5">
                  <c:v>130.84848484848484</c:v>
                </c:pt>
                <c:pt idx="6">
                  <c:v>146.67003367003369</c:v>
                </c:pt>
                <c:pt idx="7">
                  <c:v>159.49831649831648</c:v>
                </c:pt>
                <c:pt idx="8">
                  <c:v>174.89225589225589</c:v>
                </c:pt>
                <c:pt idx="9">
                  <c:v>190.28619528619529</c:v>
                </c:pt>
                <c:pt idx="10">
                  <c:v>203.11447811447812</c:v>
                </c:pt>
                <c:pt idx="11">
                  <c:v>218.50841750841752</c:v>
                </c:pt>
                <c:pt idx="12">
                  <c:v>235.6127946127946</c:v>
                </c:pt>
                <c:pt idx="13">
                  <c:v>267.25589225589226</c:v>
                </c:pt>
                <c:pt idx="14">
                  <c:v>284.3602693602694</c:v>
                </c:pt>
                <c:pt idx="15">
                  <c:v>300.18181818181819</c:v>
                </c:pt>
                <c:pt idx="16">
                  <c:v>324.12794612794613</c:v>
                </c:pt>
                <c:pt idx="17">
                  <c:v>381</c:v>
                </c:pt>
                <c:pt idx="18">
                  <c:v>381</c:v>
                </c:pt>
              </c:numCache>
            </c:numRef>
          </c:xVal>
          <c:yVal>
            <c:numRef>
              <c:f>RG!$AQ$4:$AQ$22</c:f>
              <c:numCache>
                <c:formatCode>General</c:formatCode>
                <c:ptCount val="19"/>
                <c:pt idx="0">
                  <c:v>0</c:v>
                </c:pt>
                <c:pt idx="1">
                  <c:v>0.22598749999999998</c:v>
                </c:pt>
                <c:pt idx="2">
                  <c:v>0.42349389999999998</c:v>
                </c:pt>
                <c:pt idx="3">
                  <c:v>0.60929619999999995</c:v>
                </c:pt>
                <c:pt idx="4">
                  <c:v>0.83744779999999996</c:v>
                </c:pt>
                <c:pt idx="5">
                  <c:v>1.0410173999999999</c:v>
                </c:pt>
                <c:pt idx="6">
                  <c:v>1.2328725999999999</c:v>
                </c:pt>
                <c:pt idx="7">
                  <c:v>1.4277037999999997</c:v>
                </c:pt>
                <c:pt idx="8">
                  <c:v>1.6611237999999997</c:v>
                </c:pt>
                <c:pt idx="9">
                  <c:v>1.9091466999999998</c:v>
                </c:pt>
                <c:pt idx="10">
                  <c:v>2.1453410999999996</c:v>
                </c:pt>
                <c:pt idx="11">
                  <c:v>2.3904338999999997</c:v>
                </c:pt>
                <c:pt idx="12">
                  <c:v>2.6219206999999995</c:v>
                </c:pt>
                <c:pt idx="13">
                  <c:v>2.8094094999999997</c:v>
                </c:pt>
                <c:pt idx="14">
                  <c:v>3.0077791999999999</c:v>
                </c:pt>
                <c:pt idx="15">
                  <c:v>3.1716682</c:v>
                </c:pt>
                <c:pt idx="16">
                  <c:v>3.3635234000000001</c:v>
                </c:pt>
                <c:pt idx="17">
                  <c:v>3.5809344000000003</c:v>
                </c:pt>
                <c:pt idx="18">
                  <c:v>3.5809344000000003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F012-4385-AE6F-1CABFD78573A}"/>
            </c:ext>
          </c:extLst>
        </c:ser>
        <c:ser>
          <c:idx val="10"/>
          <c:order val="10"/>
          <c:tx>
            <c:strRef>
              <c:f>RG!$AT$2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RG!$AU$4:$AU$23</c:f>
              <c:numCache>
                <c:formatCode>0</c:formatCode>
                <c:ptCount val="20"/>
                <c:pt idx="0">
                  <c:v>0</c:v>
                </c:pt>
                <c:pt idx="1">
                  <c:v>47.142857142857139</c:v>
                </c:pt>
                <c:pt idx="2">
                  <c:v>71.571428571428569</c:v>
                </c:pt>
                <c:pt idx="3">
                  <c:v>91.714285714285708</c:v>
                </c:pt>
                <c:pt idx="4">
                  <c:v>110.14285714285714</c:v>
                </c:pt>
                <c:pt idx="5">
                  <c:v>125.57142857142857</c:v>
                </c:pt>
                <c:pt idx="6">
                  <c:v>140.57142857142856</c:v>
                </c:pt>
                <c:pt idx="7">
                  <c:v>173.14285714285714</c:v>
                </c:pt>
                <c:pt idx="8">
                  <c:v>186.85714285714286</c:v>
                </c:pt>
                <c:pt idx="9">
                  <c:v>198.42857142857144</c:v>
                </c:pt>
                <c:pt idx="10">
                  <c:v>208.71428571428572</c:v>
                </c:pt>
                <c:pt idx="11">
                  <c:v>221.57142857142858</c:v>
                </c:pt>
                <c:pt idx="12">
                  <c:v>230.14285714285714</c:v>
                </c:pt>
                <c:pt idx="13">
                  <c:v>245.14285714285717</c:v>
                </c:pt>
                <c:pt idx="14">
                  <c:v>260.14285714285711</c:v>
                </c:pt>
                <c:pt idx="15">
                  <c:v>276.42857142857144</c:v>
                </c:pt>
                <c:pt idx="16">
                  <c:v>296.14285714285717</c:v>
                </c:pt>
                <c:pt idx="17">
                  <c:v>321.42857142857144</c:v>
                </c:pt>
                <c:pt idx="18">
                  <c:v>381</c:v>
                </c:pt>
                <c:pt idx="19">
                  <c:v>381</c:v>
                </c:pt>
              </c:numCache>
            </c:numRef>
          </c:xVal>
          <c:yVal>
            <c:numRef>
              <c:f>RG!$AV$4:$AV$23</c:f>
              <c:numCache>
                <c:formatCode>General</c:formatCode>
                <c:ptCount val="20"/>
                <c:pt idx="0">
                  <c:v>0</c:v>
                </c:pt>
                <c:pt idx="1">
                  <c:v>0.1963</c:v>
                </c:pt>
                <c:pt idx="2">
                  <c:v>0.37659999999999999</c:v>
                </c:pt>
                <c:pt idx="3">
                  <c:v>0.5796</c:v>
                </c:pt>
                <c:pt idx="4">
                  <c:v>0.79410000000000003</c:v>
                </c:pt>
                <c:pt idx="5">
                  <c:v>1.0111000000000001</c:v>
                </c:pt>
                <c:pt idx="6">
                  <c:v>1.2353000000000001</c:v>
                </c:pt>
                <c:pt idx="7">
                  <c:v>1.4782000000000002</c:v>
                </c:pt>
                <c:pt idx="8">
                  <c:v>1.7205000000000001</c:v>
                </c:pt>
                <c:pt idx="9">
                  <c:v>1.9187000000000001</c:v>
                </c:pt>
                <c:pt idx="10">
                  <c:v>2.1297000000000001</c:v>
                </c:pt>
                <c:pt idx="11">
                  <c:v>2.3324000000000003</c:v>
                </c:pt>
                <c:pt idx="12">
                  <c:v>2.5393000000000003</c:v>
                </c:pt>
                <c:pt idx="13">
                  <c:v>2.7514000000000003</c:v>
                </c:pt>
                <c:pt idx="14">
                  <c:v>2.9576000000000002</c:v>
                </c:pt>
                <c:pt idx="15">
                  <c:v>3.1285000000000003</c:v>
                </c:pt>
                <c:pt idx="16">
                  <c:v>3.3240000000000003</c:v>
                </c:pt>
                <c:pt idx="17">
                  <c:v>3.5527000000000002</c:v>
                </c:pt>
                <c:pt idx="18">
                  <c:v>3.7857000000000003</c:v>
                </c:pt>
                <c:pt idx="19">
                  <c:v>3.7857000000000003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012-4385-AE6F-1CABFD78573A}"/>
            </c:ext>
          </c:extLst>
        </c:ser>
        <c:ser>
          <c:idx val="9"/>
          <c:order val="11"/>
          <c:tx>
            <c:strRef>
              <c:f>RG!$AY$2</c:f>
              <c:strCache>
                <c:ptCount val="1"/>
                <c:pt idx="0">
                  <c:v>2007*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RG!$AZ$4:$AZ$23</c:f>
              <c:numCache>
                <c:formatCode>0</c:formatCode>
                <c:ptCount val="20"/>
                <c:pt idx="0">
                  <c:v>0</c:v>
                </c:pt>
                <c:pt idx="1">
                  <c:v>38.310497237569059</c:v>
                </c:pt>
                <c:pt idx="2">
                  <c:v>63.991160220994473</c:v>
                </c:pt>
                <c:pt idx="3">
                  <c:v>88.408839779005518</c:v>
                </c:pt>
                <c:pt idx="4">
                  <c:v>106.09060773480662</c:v>
                </c:pt>
                <c:pt idx="5">
                  <c:v>122.50939226519336</c:v>
                </c:pt>
                <c:pt idx="6">
                  <c:v>140.61215469613259</c:v>
                </c:pt>
                <c:pt idx="7">
                  <c:v>159.13591160220994</c:v>
                </c:pt>
                <c:pt idx="8">
                  <c:v>175.9756906077348</c:v>
                </c:pt>
                <c:pt idx="9">
                  <c:v>191.97348066298341</c:v>
                </c:pt>
                <c:pt idx="10">
                  <c:v>207.55027624309392</c:v>
                </c:pt>
                <c:pt idx="11">
                  <c:v>222.28508287292817</c:v>
                </c:pt>
                <c:pt idx="12">
                  <c:v>238.2828729281768</c:v>
                </c:pt>
                <c:pt idx="13">
                  <c:v>257.22762430939224</c:v>
                </c:pt>
                <c:pt idx="14">
                  <c:v>276.59337016574585</c:v>
                </c:pt>
                <c:pt idx="15">
                  <c:v>295.53812154696129</c:v>
                </c:pt>
                <c:pt idx="16">
                  <c:v>316.58784530386743</c:v>
                </c:pt>
                <c:pt idx="17">
                  <c:v>342.26850828729283</c:v>
                </c:pt>
                <c:pt idx="18">
                  <c:v>381</c:v>
                </c:pt>
                <c:pt idx="19">
                  <c:v>381</c:v>
                </c:pt>
              </c:numCache>
            </c:numRef>
          </c:xVal>
          <c:yVal>
            <c:numRef>
              <c:f>RG!$BA$4:$BA$23</c:f>
              <c:numCache>
                <c:formatCode>General</c:formatCode>
                <c:ptCount val="20"/>
                <c:pt idx="0">
                  <c:v>0</c:v>
                </c:pt>
                <c:pt idx="1">
                  <c:v>0.16736000000000001</c:v>
                </c:pt>
                <c:pt idx="2">
                  <c:v>0.32403777777777776</c:v>
                </c:pt>
                <c:pt idx="3">
                  <c:v>0.55189777777777782</c:v>
                </c:pt>
                <c:pt idx="4">
                  <c:v>0.74927111111111111</c:v>
                </c:pt>
                <c:pt idx="5">
                  <c:v>0.96088111111111107</c:v>
                </c:pt>
                <c:pt idx="6">
                  <c:v>1.200102361111111</c:v>
                </c:pt>
                <c:pt idx="7">
                  <c:v>1.426378611111111</c:v>
                </c:pt>
                <c:pt idx="8">
                  <c:v>1.675491111111111</c:v>
                </c:pt>
                <c:pt idx="9">
                  <c:v>1.9300644444444444</c:v>
                </c:pt>
                <c:pt idx="10">
                  <c:v>2.1605611111111109</c:v>
                </c:pt>
                <c:pt idx="11">
                  <c:v>2.3647911111111108</c:v>
                </c:pt>
                <c:pt idx="12">
                  <c:v>2.5847244444444444</c:v>
                </c:pt>
                <c:pt idx="13">
                  <c:v>2.8201711111111112</c:v>
                </c:pt>
                <c:pt idx="14">
                  <c:v>3.045568888888889</c:v>
                </c:pt>
                <c:pt idx="15">
                  <c:v>3.2297066666666669</c:v>
                </c:pt>
                <c:pt idx="16">
                  <c:v>3.4222022222222224</c:v>
                </c:pt>
                <c:pt idx="17">
                  <c:v>3.5881555555555558</c:v>
                </c:pt>
                <c:pt idx="18">
                  <c:v>3.7107022222222223</c:v>
                </c:pt>
                <c:pt idx="19">
                  <c:v>3.7107019999999999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012-4385-AE6F-1CABFD78573A}"/>
            </c:ext>
          </c:extLst>
        </c:ser>
        <c:ser>
          <c:idx val="8"/>
          <c:order val="12"/>
          <c:tx>
            <c:strRef>
              <c:f>RG!$BD$2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RG!$BE$4:$BE$21</c:f>
              <c:numCache>
                <c:formatCode>0</c:formatCode>
                <c:ptCount val="18"/>
                <c:pt idx="0">
                  <c:v>0</c:v>
                </c:pt>
                <c:pt idx="1">
                  <c:v>48.537767756482531</c:v>
                </c:pt>
                <c:pt idx="2">
                  <c:v>76.887260428410372</c:v>
                </c:pt>
                <c:pt idx="3">
                  <c:v>102.22998872604285</c:v>
                </c:pt>
                <c:pt idx="4">
                  <c:v>121.12965050732807</c:v>
                </c:pt>
                <c:pt idx="5">
                  <c:v>138.74069898534384</c:v>
                </c:pt>
                <c:pt idx="6">
                  <c:v>157.64036076662907</c:v>
                </c:pt>
                <c:pt idx="7">
                  <c:v>175.25140924464486</c:v>
                </c:pt>
                <c:pt idx="8">
                  <c:v>192.00338218714768</c:v>
                </c:pt>
                <c:pt idx="9">
                  <c:v>210.04396843291997</c:v>
                </c:pt>
                <c:pt idx="10">
                  <c:v>227.65501691093573</c:v>
                </c:pt>
                <c:pt idx="11">
                  <c:v>246.12514092446449</c:v>
                </c:pt>
                <c:pt idx="12">
                  <c:v>265.88387824126266</c:v>
                </c:pt>
                <c:pt idx="13">
                  <c:v>286.07215332581734</c:v>
                </c:pt>
                <c:pt idx="14">
                  <c:v>310.55580608793684</c:v>
                </c:pt>
                <c:pt idx="15">
                  <c:v>337.61668545659523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RG!$BF$4:$BF$21</c:f>
              <c:numCache>
                <c:formatCode>General</c:formatCode>
                <c:ptCount val="18"/>
                <c:pt idx="0">
                  <c:v>0</c:v>
                </c:pt>
                <c:pt idx="1">
                  <c:v>0.22772666666666666</c:v>
                </c:pt>
                <c:pt idx="2">
                  <c:v>0.42869666666666667</c:v>
                </c:pt>
                <c:pt idx="3">
                  <c:v>0.68751333333333331</c:v>
                </c:pt>
                <c:pt idx="4">
                  <c:v>0.9043133333333333</c:v>
                </c:pt>
                <c:pt idx="5">
                  <c:v>1.1593883333333332</c:v>
                </c:pt>
                <c:pt idx="6">
                  <c:v>1.4351995833333333</c:v>
                </c:pt>
                <c:pt idx="7">
                  <c:v>1.6923829166666666</c:v>
                </c:pt>
                <c:pt idx="8">
                  <c:v>1.9468629166666667</c:v>
                </c:pt>
                <c:pt idx="9">
                  <c:v>2.2136229166666666</c:v>
                </c:pt>
                <c:pt idx="10">
                  <c:v>2.4701062499999997</c:v>
                </c:pt>
                <c:pt idx="11">
                  <c:v>2.7329744318181817</c:v>
                </c:pt>
                <c:pt idx="12">
                  <c:v>2.9820033207070704</c:v>
                </c:pt>
                <c:pt idx="13">
                  <c:v>3.2208242297979797</c:v>
                </c:pt>
                <c:pt idx="14">
                  <c:v>3.4550242297979796</c:v>
                </c:pt>
                <c:pt idx="15">
                  <c:v>3.6707686742424239</c:v>
                </c:pt>
                <c:pt idx="16">
                  <c:v>3.8214749242424237</c:v>
                </c:pt>
                <c:pt idx="17">
                  <c:v>3.8214749242424237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012-4385-AE6F-1CABFD78573A}"/>
            </c:ext>
          </c:extLst>
        </c:ser>
        <c:ser>
          <c:idx val="7"/>
          <c:order val="13"/>
          <c:tx>
            <c:strRef>
              <c:f>RG!$BI$2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RG!$BJ$4:$BJ$22</c:f>
              <c:numCache>
                <c:formatCode>0</c:formatCode>
                <c:ptCount val="19"/>
                <c:pt idx="0">
                  <c:v>0</c:v>
                </c:pt>
                <c:pt idx="1">
                  <c:v>51.223333333333336</c:v>
                </c:pt>
                <c:pt idx="2">
                  <c:v>80.009999999999991</c:v>
                </c:pt>
                <c:pt idx="3">
                  <c:v>103.29333333333334</c:v>
                </c:pt>
                <c:pt idx="4">
                  <c:v>121.92</c:v>
                </c:pt>
                <c:pt idx="5">
                  <c:v>139.27666666666667</c:v>
                </c:pt>
                <c:pt idx="6">
                  <c:v>152.4</c:v>
                </c:pt>
                <c:pt idx="7">
                  <c:v>166.37</c:v>
                </c:pt>
                <c:pt idx="8">
                  <c:v>178.22333333333333</c:v>
                </c:pt>
                <c:pt idx="9">
                  <c:v>191.76999999999998</c:v>
                </c:pt>
                <c:pt idx="10">
                  <c:v>204.89333333333335</c:v>
                </c:pt>
                <c:pt idx="11">
                  <c:v>218.01666666666665</c:v>
                </c:pt>
                <c:pt idx="12">
                  <c:v>231.98666666666668</c:v>
                </c:pt>
                <c:pt idx="13">
                  <c:v>248.07333333333332</c:v>
                </c:pt>
                <c:pt idx="14">
                  <c:v>259.50333333333333</c:v>
                </c:pt>
                <c:pt idx="15">
                  <c:v>272.62666666666667</c:v>
                </c:pt>
                <c:pt idx="16">
                  <c:v>297.18</c:v>
                </c:pt>
                <c:pt idx="17">
                  <c:v>319.61666666666667</c:v>
                </c:pt>
                <c:pt idx="18">
                  <c:v>381</c:v>
                </c:pt>
              </c:numCache>
            </c:numRef>
          </c:xVal>
          <c:yVal>
            <c:numRef>
              <c:f>RG!$BK$4:$BK$22</c:f>
              <c:numCache>
                <c:formatCode>General</c:formatCode>
                <c:ptCount val="19"/>
                <c:pt idx="0">
                  <c:v>0</c:v>
                </c:pt>
                <c:pt idx="1">
                  <c:v>0.20194999999999999</c:v>
                </c:pt>
                <c:pt idx="2">
                  <c:v>0.36825000000000002</c:v>
                </c:pt>
                <c:pt idx="3">
                  <c:v>0.56091000000000002</c:v>
                </c:pt>
                <c:pt idx="4">
                  <c:v>0.72968</c:v>
                </c:pt>
                <c:pt idx="5">
                  <c:v>0.96140999999999999</c:v>
                </c:pt>
                <c:pt idx="6">
                  <c:v>1.1408400000000001</c:v>
                </c:pt>
                <c:pt idx="7">
                  <c:v>1.33677</c:v>
                </c:pt>
                <c:pt idx="8">
                  <c:v>1.5125599999999999</c:v>
                </c:pt>
                <c:pt idx="9">
                  <c:v>1.6902900000000001</c:v>
                </c:pt>
                <c:pt idx="10">
                  <c:v>1.8719699999999999</c:v>
                </c:pt>
                <c:pt idx="11">
                  <c:v>2.0486800000000001</c:v>
                </c:pt>
                <c:pt idx="12">
                  <c:v>2.2151299999999998</c:v>
                </c:pt>
                <c:pt idx="13">
                  <c:v>2.4176700000000002</c:v>
                </c:pt>
                <c:pt idx="14">
                  <c:v>2.5521199999999999</c:v>
                </c:pt>
                <c:pt idx="15">
                  <c:v>2.6595</c:v>
                </c:pt>
                <c:pt idx="16">
                  <c:v>2.83745</c:v>
                </c:pt>
                <c:pt idx="17">
                  <c:v>3.0054500000000002</c:v>
                </c:pt>
                <c:pt idx="18">
                  <c:v>3.27217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012-4385-AE6F-1CABFD78573A}"/>
            </c:ext>
          </c:extLst>
        </c:ser>
        <c:ser>
          <c:idx val="6"/>
          <c:order val="14"/>
          <c:tx>
            <c:strRef>
              <c:f>RG!$BN$2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RG!$BO$4:$BO$19</c:f>
              <c:numCache>
                <c:formatCode>0</c:formatCode>
                <c:ptCount val="16"/>
                <c:pt idx="0">
                  <c:v>0</c:v>
                </c:pt>
                <c:pt idx="1">
                  <c:v>46.23370786516854</c:v>
                </c:pt>
                <c:pt idx="2">
                  <c:v>74.487640449438203</c:v>
                </c:pt>
                <c:pt idx="3">
                  <c:v>95.035955056179773</c:v>
                </c:pt>
                <c:pt idx="4">
                  <c:v>113.01573033707865</c:v>
                </c:pt>
                <c:pt idx="5">
                  <c:v>133.99213483146067</c:v>
                </c:pt>
                <c:pt idx="6">
                  <c:v>158.3932584269663</c:v>
                </c:pt>
                <c:pt idx="7">
                  <c:v>180.2258426966292</c:v>
                </c:pt>
                <c:pt idx="8">
                  <c:v>202.91460674157304</c:v>
                </c:pt>
                <c:pt idx="9">
                  <c:v>220.46629213483146</c:v>
                </c:pt>
                <c:pt idx="10">
                  <c:v>238.87415730337079</c:v>
                </c:pt>
                <c:pt idx="11">
                  <c:v>261.99101123595506</c:v>
                </c:pt>
                <c:pt idx="12">
                  <c:v>287.67640449438204</c:v>
                </c:pt>
                <c:pt idx="13">
                  <c:v>321.06741573033707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RG!$BP$4:$BP$19</c:f>
              <c:numCache>
                <c:formatCode>General</c:formatCode>
                <c:ptCount val="16"/>
                <c:pt idx="0">
                  <c:v>0</c:v>
                </c:pt>
                <c:pt idx="1">
                  <c:v>0.16761000000000001</c:v>
                </c:pt>
                <c:pt idx="2">
                  <c:v>0.31730000000000003</c:v>
                </c:pt>
                <c:pt idx="3">
                  <c:v>0.46893000000000001</c:v>
                </c:pt>
                <c:pt idx="4">
                  <c:v>0.58445000000000003</c:v>
                </c:pt>
                <c:pt idx="5">
                  <c:v>0.80459000000000003</c:v>
                </c:pt>
                <c:pt idx="6">
                  <c:v>0.99387000000000003</c:v>
                </c:pt>
                <c:pt idx="7">
                  <c:v>1.18824</c:v>
                </c:pt>
                <c:pt idx="8">
                  <c:v>1.3593599999999999</c:v>
                </c:pt>
                <c:pt idx="9">
                  <c:v>1.61412</c:v>
                </c:pt>
                <c:pt idx="10">
                  <c:v>1.7804899999999999</c:v>
                </c:pt>
                <c:pt idx="11">
                  <c:v>1.8911800000000001</c:v>
                </c:pt>
                <c:pt idx="12">
                  <c:v>2.07897</c:v>
                </c:pt>
                <c:pt idx="13">
                  <c:v>2.32328</c:v>
                </c:pt>
                <c:pt idx="14">
                  <c:v>2.5019300000000002</c:v>
                </c:pt>
                <c:pt idx="15">
                  <c:v>2.5019300000000002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012-4385-AE6F-1CABFD78573A}"/>
            </c:ext>
          </c:extLst>
        </c:ser>
        <c:ser>
          <c:idx val="5"/>
          <c:order val="15"/>
          <c:tx>
            <c:strRef>
              <c:f>RG!$BS$2</c:f>
              <c:strCache>
                <c:ptCount val="1"/>
                <c:pt idx="0">
                  <c:v>2003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RG!$BT$4:$BT$22</c:f>
              <c:numCache>
                <c:formatCode>0</c:formatCode>
                <c:ptCount val="19"/>
                <c:pt idx="0">
                  <c:v>0</c:v>
                </c:pt>
                <c:pt idx="1">
                  <c:v>50.540816326530617</c:v>
                </c:pt>
                <c:pt idx="2">
                  <c:v>96.545918367346943</c:v>
                </c:pt>
                <c:pt idx="3">
                  <c:v>127</c:v>
                </c:pt>
                <c:pt idx="4">
                  <c:v>155.51020408163265</c:v>
                </c:pt>
                <c:pt idx="5">
                  <c:v>179.48469387755102</c:v>
                </c:pt>
                <c:pt idx="6">
                  <c:v>198.27551020408166</c:v>
                </c:pt>
                <c:pt idx="7">
                  <c:v>210.58673469387756</c:v>
                </c:pt>
                <c:pt idx="8">
                  <c:v>220.95408163265307</c:v>
                </c:pt>
                <c:pt idx="9">
                  <c:v>233.26530612244898</c:v>
                </c:pt>
                <c:pt idx="10">
                  <c:v>246.22448979591837</c:v>
                </c:pt>
                <c:pt idx="11">
                  <c:v>259.18367346938777</c:v>
                </c:pt>
                <c:pt idx="12">
                  <c:v>273.4387755102041</c:v>
                </c:pt>
                <c:pt idx="13">
                  <c:v>281.86224489795916</c:v>
                </c:pt>
                <c:pt idx="14">
                  <c:v>292.87755102040813</c:v>
                </c:pt>
                <c:pt idx="15">
                  <c:v>307.13265306122452</c:v>
                </c:pt>
                <c:pt idx="16">
                  <c:v>325.92346938775512</c:v>
                </c:pt>
                <c:pt idx="17">
                  <c:v>381</c:v>
                </c:pt>
                <c:pt idx="18">
                  <c:v>381</c:v>
                </c:pt>
              </c:numCache>
            </c:numRef>
          </c:xVal>
          <c:yVal>
            <c:numRef>
              <c:f>RG!$BU$4:$BU$22</c:f>
              <c:numCache>
                <c:formatCode>General</c:formatCode>
                <c:ptCount val="19"/>
                <c:pt idx="0">
                  <c:v>0</c:v>
                </c:pt>
                <c:pt idx="1">
                  <c:v>0.14807999999999999</c:v>
                </c:pt>
                <c:pt idx="2">
                  <c:v>0.35288000000000003</c:v>
                </c:pt>
                <c:pt idx="3">
                  <c:v>0.57698000000000005</c:v>
                </c:pt>
                <c:pt idx="4">
                  <c:v>0.82523999999999997</c:v>
                </c:pt>
                <c:pt idx="5">
                  <c:v>1.08229</c:v>
                </c:pt>
                <c:pt idx="6">
                  <c:v>1.3157700000000001</c:v>
                </c:pt>
                <c:pt idx="7">
                  <c:v>1.54451</c:v>
                </c:pt>
                <c:pt idx="8">
                  <c:v>1.7737499999999999</c:v>
                </c:pt>
                <c:pt idx="9">
                  <c:v>2.00908</c:v>
                </c:pt>
                <c:pt idx="10">
                  <c:v>2.2446700000000002</c:v>
                </c:pt>
                <c:pt idx="11">
                  <c:v>2.4584700000000002</c:v>
                </c:pt>
                <c:pt idx="12">
                  <c:v>2.6978800000000001</c:v>
                </c:pt>
                <c:pt idx="13">
                  <c:v>2.8780199999999998</c:v>
                </c:pt>
                <c:pt idx="14">
                  <c:v>3.1074899999999999</c:v>
                </c:pt>
                <c:pt idx="15">
                  <c:v>3.3201200000000002</c:v>
                </c:pt>
                <c:pt idx="16">
                  <c:v>3.50482</c:v>
                </c:pt>
                <c:pt idx="17">
                  <c:v>3.67903</c:v>
                </c:pt>
                <c:pt idx="18">
                  <c:v>3.67903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012-4385-AE6F-1CABFD78573A}"/>
            </c:ext>
          </c:extLst>
        </c:ser>
        <c:ser>
          <c:idx val="21"/>
          <c:order val="16"/>
          <c:tx>
            <c:strRef>
              <c:f>RG!$BX$2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RG!$BY$4:$BY$24</c:f>
              <c:numCache>
                <c:formatCode>0</c:formatCode>
                <c:ptCount val="21"/>
                <c:pt idx="0">
                  <c:v>0</c:v>
                </c:pt>
                <c:pt idx="1">
                  <c:v>55.076530612244895</c:v>
                </c:pt>
                <c:pt idx="2">
                  <c:v>89.41836734693878</c:v>
                </c:pt>
                <c:pt idx="3">
                  <c:v>118.57653061224491</c:v>
                </c:pt>
                <c:pt idx="4">
                  <c:v>139.31122448979593</c:v>
                </c:pt>
                <c:pt idx="5">
                  <c:v>158.10204081632654</c:v>
                </c:pt>
                <c:pt idx="6">
                  <c:v>179.48469387755102</c:v>
                </c:pt>
                <c:pt idx="7">
                  <c:v>196.33163265306121</c:v>
                </c:pt>
                <c:pt idx="8">
                  <c:v>209.2908163265306</c:v>
                </c:pt>
                <c:pt idx="9">
                  <c:v>217.06632653061226</c:v>
                </c:pt>
                <c:pt idx="10">
                  <c:v>229.37755102040816</c:v>
                </c:pt>
                <c:pt idx="11">
                  <c:v>239.74489795918367</c:v>
                </c:pt>
                <c:pt idx="12">
                  <c:v>252.70408163265304</c:v>
                </c:pt>
                <c:pt idx="13">
                  <c:v>266.9591836734694</c:v>
                </c:pt>
                <c:pt idx="14">
                  <c:v>276.67857142857144</c:v>
                </c:pt>
                <c:pt idx="15">
                  <c:v>283.80612244897964</c:v>
                </c:pt>
                <c:pt idx="16">
                  <c:v>296.11734693877554</c:v>
                </c:pt>
                <c:pt idx="17">
                  <c:v>307.13265306122452</c:v>
                </c:pt>
                <c:pt idx="18">
                  <c:v>324.62755102040819</c:v>
                </c:pt>
                <c:pt idx="19">
                  <c:v>381</c:v>
                </c:pt>
                <c:pt idx="20">
                  <c:v>381</c:v>
                </c:pt>
              </c:numCache>
            </c:numRef>
          </c:xVal>
          <c:yVal>
            <c:numRef>
              <c:f>RG!$BZ$4:$BZ$24</c:f>
              <c:numCache>
                <c:formatCode>General</c:formatCode>
                <c:ptCount val="21"/>
                <c:pt idx="0">
                  <c:v>0</c:v>
                </c:pt>
                <c:pt idx="1">
                  <c:v>0.17507333333333333</c:v>
                </c:pt>
                <c:pt idx="2">
                  <c:v>0.39437333333333335</c:v>
                </c:pt>
                <c:pt idx="3">
                  <c:v>0.61685222222222225</c:v>
                </c:pt>
                <c:pt idx="4">
                  <c:v>0.80700777777777777</c:v>
                </c:pt>
                <c:pt idx="5">
                  <c:v>1.0130127777777778</c:v>
                </c:pt>
                <c:pt idx="6">
                  <c:v>1.2612527777777778</c:v>
                </c:pt>
                <c:pt idx="7">
                  <c:v>1.4751083333333332</c:v>
                </c:pt>
                <c:pt idx="8">
                  <c:v>1.6859208333333333</c:v>
                </c:pt>
                <c:pt idx="9">
                  <c:v>1.9004908333333332</c:v>
                </c:pt>
                <c:pt idx="10">
                  <c:v>2.1126463888888889</c:v>
                </c:pt>
                <c:pt idx="11">
                  <c:v>2.3044397222222224</c:v>
                </c:pt>
                <c:pt idx="12">
                  <c:v>2.5195147222222225</c:v>
                </c:pt>
                <c:pt idx="13">
                  <c:v>2.7362522222222223</c:v>
                </c:pt>
                <c:pt idx="14">
                  <c:v>2.9240599999999999</c:v>
                </c:pt>
                <c:pt idx="15">
                  <c:v>3.0990349999999998</c:v>
                </c:pt>
                <c:pt idx="16">
                  <c:v>3.3167099999999996</c:v>
                </c:pt>
                <c:pt idx="17">
                  <c:v>3.5041677777777775</c:v>
                </c:pt>
                <c:pt idx="18">
                  <c:v>3.6750411111111108</c:v>
                </c:pt>
                <c:pt idx="19">
                  <c:v>3.841085555555555</c:v>
                </c:pt>
                <c:pt idx="20">
                  <c:v>3.841085555555555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240-4336-9223-853F85DA500F}"/>
            </c:ext>
          </c:extLst>
        </c:ser>
        <c:ser>
          <c:idx val="22"/>
          <c:order val="17"/>
          <c:tx>
            <c:strRef>
              <c:f>RG!$CC$2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RG!$CD$4:$CD$20</c:f>
              <c:numCache>
                <c:formatCode>0</c:formatCode>
                <c:ptCount val="17"/>
                <c:pt idx="0">
                  <c:v>0</c:v>
                </c:pt>
                <c:pt idx="1">
                  <c:v>63.608177172061325</c:v>
                </c:pt>
                <c:pt idx="2">
                  <c:v>100.60477001703578</c:v>
                </c:pt>
                <c:pt idx="3">
                  <c:v>131.1107325383305</c:v>
                </c:pt>
                <c:pt idx="4">
                  <c:v>159.02044293015331</c:v>
                </c:pt>
                <c:pt idx="5">
                  <c:v>185.6320272572402</c:v>
                </c:pt>
                <c:pt idx="6">
                  <c:v>205.10391822827938</c:v>
                </c:pt>
                <c:pt idx="7">
                  <c:v>216.13798977853492</c:v>
                </c:pt>
                <c:pt idx="8">
                  <c:v>230.41737649063035</c:v>
                </c:pt>
                <c:pt idx="9">
                  <c:v>242.74957410562183</c:v>
                </c:pt>
                <c:pt idx="10">
                  <c:v>258.97614991482112</c:v>
                </c:pt>
                <c:pt idx="11">
                  <c:v>273.90459965928449</c:v>
                </c:pt>
                <c:pt idx="12">
                  <c:v>284.28960817717206</c:v>
                </c:pt>
                <c:pt idx="13">
                  <c:v>297.27086882453153</c:v>
                </c:pt>
                <c:pt idx="14">
                  <c:v>314.14650766609878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RG!$CE$4:$CE$20</c:f>
              <c:numCache>
                <c:formatCode>General</c:formatCode>
                <c:ptCount val="17"/>
                <c:pt idx="0">
                  <c:v>0</c:v>
                </c:pt>
                <c:pt idx="1">
                  <c:v>0.19923333333333335</c:v>
                </c:pt>
                <c:pt idx="2">
                  <c:v>0.41481302083333338</c:v>
                </c:pt>
                <c:pt idx="3">
                  <c:v>0.65431646910919539</c:v>
                </c:pt>
                <c:pt idx="4">
                  <c:v>0.86479646910920571</c:v>
                </c:pt>
                <c:pt idx="5">
                  <c:v>1.1337809135536501</c:v>
                </c:pt>
                <c:pt idx="6">
                  <c:v>1.37289653855365</c:v>
                </c:pt>
                <c:pt idx="7">
                  <c:v>1.624429871886983</c:v>
                </c:pt>
                <c:pt idx="8">
                  <c:v>1.8527165385536497</c:v>
                </c:pt>
                <c:pt idx="9">
                  <c:v>2.0734165385536496</c:v>
                </c:pt>
                <c:pt idx="10">
                  <c:v>2.3039376496647606</c:v>
                </c:pt>
                <c:pt idx="11">
                  <c:v>2.5145001496647605</c:v>
                </c:pt>
                <c:pt idx="12">
                  <c:v>2.7256401496647604</c:v>
                </c:pt>
                <c:pt idx="13">
                  <c:v>2.9501838996647605</c:v>
                </c:pt>
                <c:pt idx="14">
                  <c:v>3.1350138996647603</c:v>
                </c:pt>
                <c:pt idx="15">
                  <c:v>3.4158813996647601</c:v>
                </c:pt>
                <c:pt idx="16">
                  <c:v>3.4158813996647601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240-4336-9223-853F85DA500F}"/>
            </c:ext>
          </c:extLst>
        </c:ser>
        <c:ser>
          <c:idx val="15"/>
          <c:order val="18"/>
          <c:tx>
            <c:strRef>
              <c:f>RG!$EZ$2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RG!$FA$4:$FA$22</c:f>
              <c:numCache>
                <c:formatCode>0</c:formatCode>
                <c:ptCount val="19"/>
                <c:pt idx="0">
                  <c:v>0</c:v>
                </c:pt>
                <c:pt idx="1">
                  <c:v>37.536945812807886</c:v>
                </c:pt>
                <c:pt idx="2">
                  <c:v>58.65147783251232</c:v>
                </c:pt>
                <c:pt idx="3">
                  <c:v>79.76600985221674</c:v>
                </c:pt>
                <c:pt idx="4">
                  <c:v>96.188423645320199</c:v>
                </c:pt>
                <c:pt idx="5">
                  <c:v>112.61083743842366</c:v>
                </c:pt>
                <c:pt idx="6">
                  <c:v>127.1564039408867</c:v>
                </c:pt>
                <c:pt idx="7">
                  <c:v>141.9365763546798</c:v>
                </c:pt>
                <c:pt idx="8">
                  <c:v>157.18596059113301</c:v>
                </c:pt>
                <c:pt idx="9">
                  <c:v>172.43534482758619</c:v>
                </c:pt>
                <c:pt idx="10">
                  <c:v>188.85775862068965</c:v>
                </c:pt>
                <c:pt idx="11">
                  <c:v>205.28017241379311</c:v>
                </c:pt>
                <c:pt idx="12">
                  <c:v>220.52955665024632</c:v>
                </c:pt>
                <c:pt idx="13">
                  <c:v>236.95197044334978</c:v>
                </c:pt>
                <c:pt idx="14">
                  <c:v>258.06650246305418</c:v>
                </c:pt>
                <c:pt idx="15">
                  <c:v>280.35406403940885</c:v>
                </c:pt>
                <c:pt idx="16">
                  <c:v>302.64162561576353</c:v>
                </c:pt>
                <c:pt idx="17">
                  <c:v>330.79433497536945</c:v>
                </c:pt>
                <c:pt idx="18">
                  <c:v>381</c:v>
                </c:pt>
              </c:numCache>
            </c:numRef>
          </c:xVal>
          <c:yVal>
            <c:numRef>
              <c:f>RG!$FB$4:$FB$22</c:f>
              <c:numCache>
                <c:formatCode>General</c:formatCode>
                <c:ptCount val="19"/>
                <c:pt idx="0">
                  <c:v>0</c:v>
                </c:pt>
                <c:pt idx="1">
                  <c:v>0.155</c:v>
                </c:pt>
                <c:pt idx="2">
                  <c:v>0.35</c:v>
                </c:pt>
                <c:pt idx="3">
                  <c:v>0.58750000000000002</c:v>
                </c:pt>
                <c:pt idx="4">
                  <c:v>0.8</c:v>
                </c:pt>
                <c:pt idx="5">
                  <c:v>1.0874999999999999</c:v>
                </c:pt>
                <c:pt idx="6">
                  <c:v>1.3125</c:v>
                </c:pt>
                <c:pt idx="7">
                  <c:v>1.5874999999999999</c:v>
                </c:pt>
                <c:pt idx="8">
                  <c:v>1.9</c:v>
                </c:pt>
                <c:pt idx="9">
                  <c:v>2.15</c:v>
                </c:pt>
                <c:pt idx="10">
                  <c:v>2.4375</c:v>
                </c:pt>
                <c:pt idx="11">
                  <c:v>2.7374999999999998</c:v>
                </c:pt>
                <c:pt idx="12">
                  <c:v>3.0125000000000002</c:v>
                </c:pt>
                <c:pt idx="13">
                  <c:v>3.2774999999999999</c:v>
                </c:pt>
                <c:pt idx="14">
                  <c:v>3.585</c:v>
                </c:pt>
                <c:pt idx="15">
                  <c:v>3.8624999999999998</c:v>
                </c:pt>
                <c:pt idx="16">
                  <c:v>4.125</c:v>
                </c:pt>
                <c:pt idx="17">
                  <c:v>4.3875000000000002</c:v>
                </c:pt>
                <c:pt idx="18">
                  <c:v>4.55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E3E-4067-8AD8-913A0661A42C}"/>
            </c:ext>
          </c:extLst>
        </c:ser>
        <c:ser>
          <c:idx val="4"/>
          <c:order val="19"/>
          <c:tx>
            <c:v>1985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RG!$FF$4:$FF$23</c:f>
              <c:numCache>
                <c:formatCode>0</c:formatCode>
                <c:ptCount val="20"/>
                <c:pt idx="0">
                  <c:v>0</c:v>
                </c:pt>
                <c:pt idx="1">
                  <c:v>65.967060810810807</c:v>
                </c:pt>
                <c:pt idx="2">
                  <c:v>96.537162162162176</c:v>
                </c:pt>
                <c:pt idx="3">
                  <c:v>119.0625</c:v>
                </c:pt>
                <c:pt idx="4">
                  <c:v>138.36993243243242</c:v>
                </c:pt>
                <c:pt idx="5">
                  <c:v>157.67736486486487</c:v>
                </c:pt>
                <c:pt idx="6">
                  <c:v>173.7668918918919</c:v>
                </c:pt>
                <c:pt idx="7">
                  <c:v>191.46537162162161</c:v>
                </c:pt>
                <c:pt idx="8">
                  <c:v>207.55489864864865</c:v>
                </c:pt>
                <c:pt idx="9">
                  <c:v>215.59966216216216</c:v>
                </c:pt>
                <c:pt idx="10">
                  <c:v>222.03547297297297</c:v>
                </c:pt>
                <c:pt idx="11">
                  <c:v>231.68918918918919</c:v>
                </c:pt>
                <c:pt idx="12">
                  <c:v>241.34290540540542</c:v>
                </c:pt>
                <c:pt idx="13">
                  <c:v>254.21452702702703</c:v>
                </c:pt>
                <c:pt idx="14">
                  <c:v>260.65033783783781</c:v>
                </c:pt>
                <c:pt idx="15">
                  <c:v>273.52195945945942</c:v>
                </c:pt>
                <c:pt idx="16">
                  <c:v>283.17567567567568</c:v>
                </c:pt>
                <c:pt idx="17">
                  <c:v>296.04729729729729</c:v>
                </c:pt>
                <c:pt idx="18">
                  <c:v>312.13682432432432</c:v>
                </c:pt>
                <c:pt idx="19">
                  <c:v>381</c:v>
                </c:pt>
              </c:numCache>
            </c:numRef>
          </c:xVal>
          <c:yVal>
            <c:numRef>
              <c:f>RG!$FG$4:$FG$23</c:f>
              <c:numCache>
                <c:formatCode>General</c:formatCode>
                <c:ptCount val="20"/>
                <c:pt idx="0">
                  <c:v>0</c:v>
                </c:pt>
                <c:pt idx="1">
                  <c:v>0.25</c:v>
                </c:pt>
                <c:pt idx="2">
                  <c:v>0.47499999999999998</c:v>
                </c:pt>
                <c:pt idx="3">
                  <c:v>0.625</c:v>
                </c:pt>
                <c:pt idx="4">
                  <c:v>0.9</c:v>
                </c:pt>
                <c:pt idx="5">
                  <c:v>1.125</c:v>
                </c:pt>
                <c:pt idx="6">
                  <c:v>1.325</c:v>
                </c:pt>
                <c:pt idx="7">
                  <c:v>1.55</c:v>
                </c:pt>
                <c:pt idx="8">
                  <c:v>1.75</c:v>
                </c:pt>
                <c:pt idx="9">
                  <c:v>2</c:v>
                </c:pt>
                <c:pt idx="10">
                  <c:v>2.2000000000000002</c:v>
                </c:pt>
                <c:pt idx="11">
                  <c:v>2.5129999999999999</c:v>
                </c:pt>
                <c:pt idx="12">
                  <c:v>2.8</c:v>
                </c:pt>
                <c:pt idx="13">
                  <c:v>3.0249999999999999</c:v>
                </c:pt>
                <c:pt idx="14">
                  <c:v>3.2250000000000001</c:v>
                </c:pt>
                <c:pt idx="15">
                  <c:v>3.4849999999999999</c:v>
                </c:pt>
                <c:pt idx="16">
                  <c:v>3.7629999999999999</c:v>
                </c:pt>
                <c:pt idx="17">
                  <c:v>4</c:v>
                </c:pt>
                <c:pt idx="18">
                  <c:v>4.2750000000000004</c:v>
                </c:pt>
                <c:pt idx="19">
                  <c:v>4.5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E9F-497B-B76E-F6F0FE7E3CAE}"/>
            </c:ext>
          </c:extLst>
        </c:ser>
        <c:ser>
          <c:idx val="3"/>
          <c:order val="20"/>
          <c:tx>
            <c:v>1984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RG!$FK$4:$FK$18</c:f>
              <c:numCache>
                <c:formatCode>0</c:formatCode>
                <c:ptCount val="15"/>
                <c:pt idx="0">
                  <c:v>0</c:v>
                </c:pt>
                <c:pt idx="1">
                  <c:v>70.793918918918919</c:v>
                </c:pt>
                <c:pt idx="2">
                  <c:v>106.19087837837839</c:v>
                </c:pt>
                <c:pt idx="3">
                  <c:v>135.15202702702703</c:v>
                </c:pt>
                <c:pt idx="4">
                  <c:v>157.67736486486487</c:v>
                </c:pt>
                <c:pt idx="5">
                  <c:v>183.4206081081081</c:v>
                </c:pt>
                <c:pt idx="6">
                  <c:v>202.72804054054055</c:v>
                </c:pt>
                <c:pt idx="7">
                  <c:v>212.38175675675677</c:v>
                </c:pt>
                <c:pt idx="8">
                  <c:v>225.25337837837839</c:v>
                </c:pt>
                <c:pt idx="9">
                  <c:v>241.34290540540542</c:v>
                </c:pt>
                <c:pt idx="10">
                  <c:v>250.99662162162161</c:v>
                </c:pt>
                <c:pt idx="11">
                  <c:v>263.86824324324323</c:v>
                </c:pt>
                <c:pt idx="12">
                  <c:v>276.73986486486484</c:v>
                </c:pt>
                <c:pt idx="13">
                  <c:v>300.87415540540542</c:v>
                </c:pt>
                <c:pt idx="14">
                  <c:v>381</c:v>
                </c:pt>
              </c:numCache>
            </c:numRef>
          </c:xVal>
          <c:yVal>
            <c:numRef>
              <c:f>RG!$FL$4:$FL$18</c:f>
              <c:numCache>
                <c:formatCode>General</c:formatCode>
                <c:ptCount val="15"/>
                <c:pt idx="0">
                  <c:v>0</c:v>
                </c:pt>
                <c:pt idx="1">
                  <c:v>0.26250000000000001</c:v>
                </c:pt>
                <c:pt idx="2">
                  <c:v>0.51249999999999996</c:v>
                </c:pt>
                <c:pt idx="3">
                  <c:v>0.76249999999999996</c:v>
                </c:pt>
                <c:pt idx="4">
                  <c:v>1.0125</c:v>
                </c:pt>
                <c:pt idx="5">
                  <c:v>1.3</c:v>
                </c:pt>
                <c:pt idx="6">
                  <c:v>1.6</c:v>
                </c:pt>
                <c:pt idx="7">
                  <c:v>1.875</c:v>
                </c:pt>
                <c:pt idx="8">
                  <c:v>2.2000000000000002</c:v>
                </c:pt>
                <c:pt idx="9">
                  <c:v>2.5125000000000002</c:v>
                </c:pt>
                <c:pt idx="10">
                  <c:v>2.8125</c:v>
                </c:pt>
                <c:pt idx="11">
                  <c:v>3.0750000000000002</c:v>
                </c:pt>
                <c:pt idx="12">
                  <c:v>3.3875000000000002</c:v>
                </c:pt>
                <c:pt idx="13">
                  <c:v>3.65</c:v>
                </c:pt>
                <c:pt idx="14">
                  <c:v>3.89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E9F-497B-B76E-F6F0FE7E3CAE}"/>
            </c:ext>
          </c:extLst>
        </c:ser>
        <c:ser>
          <c:idx val="2"/>
          <c:order val="21"/>
          <c:tx>
            <c:v>1983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RG!$FP$4:$FP$19</c:f>
              <c:numCache>
                <c:formatCode>0</c:formatCode>
                <c:ptCount val="16"/>
                <c:pt idx="0">
                  <c:v>0</c:v>
                </c:pt>
                <c:pt idx="1">
                  <c:v>57.922297297297298</c:v>
                </c:pt>
                <c:pt idx="2">
                  <c:v>120.67145270270271</c:v>
                </c:pt>
                <c:pt idx="3">
                  <c:v>144.80574324324323</c:v>
                </c:pt>
                <c:pt idx="4">
                  <c:v>167.33108108108109</c:v>
                </c:pt>
                <c:pt idx="5">
                  <c:v>180.20270270270271</c:v>
                </c:pt>
                <c:pt idx="6">
                  <c:v>194.68327702702703</c:v>
                </c:pt>
                <c:pt idx="7">
                  <c:v>207.55489864864865</c:v>
                </c:pt>
                <c:pt idx="8">
                  <c:v>220.42652027027026</c:v>
                </c:pt>
                <c:pt idx="9">
                  <c:v>239.73395270270274</c:v>
                </c:pt>
                <c:pt idx="10">
                  <c:v>255.82347972972974</c:v>
                </c:pt>
                <c:pt idx="11">
                  <c:v>275.13091216216219</c:v>
                </c:pt>
                <c:pt idx="12">
                  <c:v>283.17567567567568</c:v>
                </c:pt>
                <c:pt idx="13">
                  <c:v>310.52787162162161</c:v>
                </c:pt>
                <c:pt idx="14">
                  <c:v>353.96959459459458</c:v>
                </c:pt>
                <c:pt idx="15">
                  <c:v>381</c:v>
                </c:pt>
              </c:numCache>
            </c:numRef>
          </c:xVal>
          <c:yVal>
            <c:numRef>
              <c:f>RG!$FQ$4:$FQ$19</c:f>
              <c:numCache>
                <c:formatCode>General</c:formatCode>
                <c:ptCount val="16"/>
                <c:pt idx="0">
                  <c:v>0</c:v>
                </c:pt>
                <c:pt idx="1">
                  <c:v>0.17499999999999999</c:v>
                </c:pt>
                <c:pt idx="2">
                  <c:v>0.72499999999999998</c:v>
                </c:pt>
                <c:pt idx="3">
                  <c:v>1</c:v>
                </c:pt>
                <c:pt idx="4">
                  <c:v>1.25</c:v>
                </c:pt>
                <c:pt idx="5">
                  <c:v>1.55</c:v>
                </c:pt>
                <c:pt idx="6">
                  <c:v>1.75</c:v>
                </c:pt>
                <c:pt idx="7">
                  <c:v>2.0375000000000001</c:v>
                </c:pt>
                <c:pt idx="8">
                  <c:v>2.3250000000000002</c:v>
                </c:pt>
                <c:pt idx="9">
                  <c:v>2.5625</c:v>
                </c:pt>
                <c:pt idx="10">
                  <c:v>2.8624999999999998</c:v>
                </c:pt>
                <c:pt idx="11">
                  <c:v>3.0750000000000002</c:v>
                </c:pt>
                <c:pt idx="12">
                  <c:v>3.3250000000000002</c:v>
                </c:pt>
                <c:pt idx="13">
                  <c:v>3.6124999999999998</c:v>
                </c:pt>
                <c:pt idx="14">
                  <c:v>3.8624999999999998</c:v>
                </c:pt>
                <c:pt idx="15">
                  <c:v>3.99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E9F-497B-B76E-F6F0FE7E3CAE}"/>
            </c:ext>
          </c:extLst>
        </c:ser>
        <c:ser>
          <c:idx val="1"/>
          <c:order val="22"/>
          <c:tx>
            <c:v>1982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RG!$FU$4:$FU$28</c:f>
              <c:numCache>
                <c:formatCode>0</c:formatCode>
                <c:ptCount val="25"/>
                <c:pt idx="0">
                  <c:v>0</c:v>
                </c:pt>
                <c:pt idx="1">
                  <c:v>25.139296187683282</c:v>
                </c:pt>
                <c:pt idx="2">
                  <c:v>53.071847507331377</c:v>
                </c:pt>
                <c:pt idx="3">
                  <c:v>72.624633431085044</c:v>
                </c:pt>
                <c:pt idx="4">
                  <c:v>86.590909090909093</c:v>
                </c:pt>
                <c:pt idx="5">
                  <c:v>103.35043988269794</c:v>
                </c:pt>
                <c:pt idx="6">
                  <c:v>117.31671554252199</c:v>
                </c:pt>
                <c:pt idx="7">
                  <c:v>122.90322580645162</c:v>
                </c:pt>
                <c:pt idx="8">
                  <c:v>134.07624633431087</c:v>
                </c:pt>
                <c:pt idx="9">
                  <c:v>142.45601173020529</c:v>
                </c:pt>
                <c:pt idx="10">
                  <c:v>153.62903225806451</c:v>
                </c:pt>
                <c:pt idx="11">
                  <c:v>167.59530791788856</c:v>
                </c:pt>
                <c:pt idx="12">
                  <c:v>178.76832844574781</c:v>
                </c:pt>
                <c:pt idx="13">
                  <c:v>189.94134897360703</c:v>
                </c:pt>
                <c:pt idx="14">
                  <c:v>201.11436950146626</c:v>
                </c:pt>
                <c:pt idx="15">
                  <c:v>212.28739002932551</c:v>
                </c:pt>
                <c:pt idx="16">
                  <c:v>231.84017595307918</c:v>
                </c:pt>
                <c:pt idx="17">
                  <c:v>240.21994134897361</c:v>
                </c:pt>
                <c:pt idx="18">
                  <c:v>256.97947214076243</c:v>
                </c:pt>
                <c:pt idx="19">
                  <c:v>276.53225806451616</c:v>
                </c:pt>
                <c:pt idx="20">
                  <c:v>296.08504398826977</c:v>
                </c:pt>
                <c:pt idx="21">
                  <c:v>310.05131964809385</c:v>
                </c:pt>
                <c:pt idx="22">
                  <c:v>326.8108504398827</c:v>
                </c:pt>
                <c:pt idx="23">
                  <c:v>351.95014662756597</c:v>
                </c:pt>
                <c:pt idx="24">
                  <c:v>381</c:v>
                </c:pt>
              </c:numCache>
            </c:numRef>
          </c:xVal>
          <c:yVal>
            <c:numRef>
              <c:f>RG!$FV$4:$FV$28</c:f>
              <c:numCache>
                <c:formatCode>General</c:formatCode>
                <c:ptCount val="25"/>
                <c:pt idx="0">
                  <c:v>0</c:v>
                </c:pt>
                <c:pt idx="1">
                  <c:v>7.4999999999999997E-2</c:v>
                </c:pt>
                <c:pt idx="2">
                  <c:v>0.22500000000000001</c:v>
                </c:pt>
                <c:pt idx="3">
                  <c:v>0.47499999999999998</c:v>
                </c:pt>
                <c:pt idx="4">
                  <c:v>0.625</c:v>
                </c:pt>
                <c:pt idx="5">
                  <c:v>0.82499999999999996</c:v>
                </c:pt>
                <c:pt idx="6">
                  <c:v>1.0249999999999999</c:v>
                </c:pt>
                <c:pt idx="7">
                  <c:v>1.0874999999999999</c:v>
                </c:pt>
                <c:pt idx="8">
                  <c:v>1.2749999999999999</c:v>
                </c:pt>
                <c:pt idx="9">
                  <c:v>1.425</c:v>
                </c:pt>
                <c:pt idx="10">
                  <c:v>1.575</c:v>
                </c:pt>
                <c:pt idx="11">
                  <c:v>1.825</c:v>
                </c:pt>
                <c:pt idx="12">
                  <c:v>2.04</c:v>
                </c:pt>
                <c:pt idx="13">
                  <c:v>2.2000000000000002</c:v>
                </c:pt>
                <c:pt idx="14">
                  <c:v>2.375</c:v>
                </c:pt>
                <c:pt idx="15">
                  <c:v>2.5750000000000002</c:v>
                </c:pt>
                <c:pt idx="16">
                  <c:v>2.8250000000000002</c:v>
                </c:pt>
                <c:pt idx="17">
                  <c:v>3.0249999999999999</c:v>
                </c:pt>
                <c:pt idx="18">
                  <c:v>3.2250000000000001</c:v>
                </c:pt>
                <c:pt idx="19">
                  <c:v>3.4750000000000001</c:v>
                </c:pt>
                <c:pt idx="20">
                  <c:v>3.65</c:v>
                </c:pt>
                <c:pt idx="21">
                  <c:v>3.8</c:v>
                </c:pt>
                <c:pt idx="22">
                  <c:v>3.9249999999999998</c:v>
                </c:pt>
                <c:pt idx="23">
                  <c:v>4.05</c:v>
                </c:pt>
                <c:pt idx="24">
                  <c:v>4.12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E9F-497B-B76E-F6F0FE7E3CAE}"/>
            </c:ext>
          </c:extLst>
        </c:ser>
        <c:ser>
          <c:idx val="23"/>
          <c:order val="23"/>
          <c:tx>
            <c:strRef>
              <c:f>RG!$CH$2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RG!$CI$4:$CI$22</c:f>
              <c:numCache>
                <c:formatCode>0</c:formatCode>
                <c:ptCount val="19"/>
                <c:pt idx="0">
                  <c:v>0</c:v>
                </c:pt>
                <c:pt idx="1">
                  <c:v>62.852040816326529</c:v>
                </c:pt>
                <c:pt idx="2">
                  <c:v>101.7295918367347</c:v>
                </c:pt>
                <c:pt idx="3">
                  <c:v>130.88775510204081</c:v>
                </c:pt>
                <c:pt idx="4">
                  <c:v>151.62244897959184</c:v>
                </c:pt>
                <c:pt idx="5">
                  <c:v>173.00510204081633</c:v>
                </c:pt>
                <c:pt idx="6">
                  <c:v>197.62755102040816</c:v>
                </c:pt>
                <c:pt idx="7">
                  <c:v>213.17857142857144</c:v>
                </c:pt>
                <c:pt idx="8">
                  <c:v>223.54591836734696</c:v>
                </c:pt>
                <c:pt idx="9">
                  <c:v>234.56122448979593</c:v>
                </c:pt>
                <c:pt idx="10">
                  <c:v>244.28061224489795</c:v>
                </c:pt>
                <c:pt idx="11">
                  <c:v>259.83163265306126</c:v>
                </c:pt>
                <c:pt idx="12">
                  <c:v>274.08673469387753</c:v>
                </c:pt>
                <c:pt idx="13">
                  <c:v>283.15816326530614</c:v>
                </c:pt>
                <c:pt idx="14">
                  <c:v>293.52551020408163</c:v>
                </c:pt>
                <c:pt idx="15">
                  <c:v>306.48469387755102</c:v>
                </c:pt>
                <c:pt idx="16">
                  <c:v>325.27551020408163</c:v>
                </c:pt>
                <c:pt idx="17">
                  <c:v>381</c:v>
                </c:pt>
                <c:pt idx="18">
                  <c:v>381</c:v>
                </c:pt>
              </c:numCache>
            </c:numRef>
          </c:xVal>
          <c:yVal>
            <c:numRef>
              <c:f>RG!$CJ$4:$CJ$22</c:f>
              <c:numCache>
                <c:formatCode>General</c:formatCode>
                <c:ptCount val="19"/>
                <c:pt idx="0">
                  <c:v>0</c:v>
                </c:pt>
                <c:pt idx="1">
                  <c:v>0.21079999999999999</c:v>
                </c:pt>
                <c:pt idx="2">
                  <c:v>0.41699999999999998</c:v>
                </c:pt>
                <c:pt idx="3">
                  <c:v>0.64629999999999999</c:v>
                </c:pt>
                <c:pt idx="4">
                  <c:v>0.8921</c:v>
                </c:pt>
                <c:pt idx="5">
                  <c:v>1.1489</c:v>
                </c:pt>
                <c:pt idx="6">
                  <c:v>1.3808</c:v>
                </c:pt>
                <c:pt idx="7">
                  <c:v>1.6153999999999999</c:v>
                </c:pt>
                <c:pt idx="8">
                  <c:v>1.8626</c:v>
                </c:pt>
                <c:pt idx="9">
                  <c:v>2.0733999999999999</c:v>
                </c:pt>
                <c:pt idx="10">
                  <c:v>2.3136999999999999</c:v>
                </c:pt>
                <c:pt idx="11">
                  <c:v>2.5518000000000001</c:v>
                </c:pt>
                <c:pt idx="12">
                  <c:v>2.7946</c:v>
                </c:pt>
                <c:pt idx="13">
                  <c:v>3.0244</c:v>
                </c:pt>
                <c:pt idx="14">
                  <c:v>3.2326999999999999</c:v>
                </c:pt>
                <c:pt idx="15">
                  <c:v>3.4200999999999997</c:v>
                </c:pt>
                <c:pt idx="16">
                  <c:v>3.6471999999999998</c:v>
                </c:pt>
                <c:pt idx="17">
                  <c:v>3.7542999999999997</c:v>
                </c:pt>
                <c:pt idx="18">
                  <c:v>3.7542999999999997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240-4336-9223-853F85DA500F}"/>
            </c:ext>
          </c:extLst>
        </c:ser>
        <c:ser>
          <c:idx val="24"/>
          <c:order val="24"/>
          <c:tx>
            <c:strRef>
              <c:f>RG!$CM$2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RG!$CN$4:$CN$21</c:f>
              <c:numCache>
                <c:formatCode>0</c:formatCode>
                <c:ptCount val="18"/>
                <c:pt idx="0">
                  <c:v>0</c:v>
                </c:pt>
                <c:pt idx="1">
                  <c:v>65.667235494880543</c:v>
                </c:pt>
                <c:pt idx="2">
                  <c:v>99.476109215017061</c:v>
                </c:pt>
                <c:pt idx="3">
                  <c:v>129.38395904436859</c:v>
                </c:pt>
                <c:pt idx="4">
                  <c:v>153.44027303754265</c:v>
                </c:pt>
                <c:pt idx="5">
                  <c:v>178.79692832764505</c:v>
                </c:pt>
                <c:pt idx="6">
                  <c:v>198.30204778156997</c:v>
                </c:pt>
                <c:pt idx="7">
                  <c:v>211.95563139931738</c:v>
                </c:pt>
                <c:pt idx="8">
                  <c:v>223.00853242320821</c:v>
                </c:pt>
                <c:pt idx="9">
                  <c:v>235.36177474402729</c:v>
                </c:pt>
                <c:pt idx="10">
                  <c:v>247.06484641638224</c:v>
                </c:pt>
                <c:pt idx="11">
                  <c:v>264.61945392491469</c:v>
                </c:pt>
                <c:pt idx="12">
                  <c:v>277.62286689419795</c:v>
                </c:pt>
                <c:pt idx="13">
                  <c:v>288.0255972696246</c:v>
                </c:pt>
                <c:pt idx="14">
                  <c:v>301.67918088737201</c:v>
                </c:pt>
                <c:pt idx="15">
                  <c:v>319.23378839590447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RG!$CO$4:$CO$21</c:f>
              <c:numCache>
                <c:formatCode>General</c:formatCode>
                <c:ptCount val="18"/>
                <c:pt idx="0">
                  <c:v>0</c:v>
                </c:pt>
                <c:pt idx="1">
                  <c:v>0.21079999999999999</c:v>
                </c:pt>
                <c:pt idx="2">
                  <c:v>0.41699999999999998</c:v>
                </c:pt>
                <c:pt idx="3">
                  <c:v>0.64629999999999999</c:v>
                </c:pt>
                <c:pt idx="4">
                  <c:v>0.8921</c:v>
                </c:pt>
                <c:pt idx="5">
                  <c:v>1.1489</c:v>
                </c:pt>
                <c:pt idx="6">
                  <c:v>1.3808</c:v>
                </c:pt>
                <c:pt idx="7">
                  <c:v>1.6153999999999999</c:v>
                </c:pt>
                <c:pt idx="8">
                  <c:v>1.8626</c:v>
                </c:pt>
                <c:pt idx="9">
                  <c:v>2.0733999999999999</c:v>
                </c:pt>
                <c:pt idx="10">
                  <c:v>2.3136999999999999</c:v>
                </c:pt>
                <c:pt idx="11">
                  <c:v>2.5518000000000001</c:v>
                </c:pt>
                <c:pt idx="12">
                  <c:v>2.7946</c:v>
                </c:pt>
                <c:pt idx="13">
                  <c:v>3.0244</c:v>
                </c:pt>
                <c:pt idx="14">
                  <c:v>3.2326999999999999</c:v>
                </c:pt>
                <c:pt idx="15">
                  <c:v>3.4200999999999997</c:v>
                </c:pt>
                <c:pt idx="16">
                  <c:v>3.6471999999999998</c:v>
                </c:pt>
                <c:pt idx="17">
                  <c:v>3.6471999999999998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240-4336-9223-853F85DA500F}"/>
            </c:ext>
          </c:extLst>
        </c:ser>
        <c:ser>
          <c:idx val="25"/>
          <c:order val="25"/>
          <c:tx>
            <c:strRef>
              <c:f>RG!$CR$2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RG!$CS$4:$CS$20</c:f>
              <c:numCache>
                <c:formatCode>0</c:formatCode>
                <c:ptCount val="17"/>
                <c:pt idx="0">
                  <c:v>0</c:v>
                </c:pt>
                <c:pt idx="1">
                  <c:v>57.865187713310583</c:v>
                </c:pt>
                <c:pt idx="2">
                  <c:v>92.324232081911262</c:v>
                </c:pt>
                <c:pt idx="3">
                  <c:v>122.88225255972696</c:v>
                </c:pt>
                <c:pt idx="4">
                  <c:v>148.88907849829351</c:v>
                </c:pt>
                <c:pt idx="5">
                  <c:v>173.59556313993176</c:v>
                </c:pt>
                <c:pt idx="6">
                  <c:v>197.00170648464166</c:v>
                </c:pt>
                <c:pt idx="7">
                  <c:v>211.95563139931738</c:v>
                </c:pt>
                <c:pt idx="8">
                  <c:v>223.00853242320821</c:v>
                </c:pt>
                <c:pt idx="9">
                  <c:v>237.31228668941981</c:v>
                </c:pt>
                <c:pt idx="10">
                  <c:v>249.01535836177473</c:v>
                </c:pt>
                <c:pt idx="11">
                  <c:v>265.26962457337885</c:v>
                </c:pt>
                <c:pt idx="12">
                  <c:v>278.27303754266211</c:v>
                </c:pt>
                <c:pt idx="13">
                  <c:v>289.32593856655291</c:v>
                </c:pt>
                <c:pt idx="14">
                  <c:v>302.32935153583617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RG!$CT$4:$CT$20</c:f>
              <c:numCache>
                <c:formatCode>General</c:formatCode>
                <c:ptCount val="17"/>
                <c:pt idx="0">
                  <c:v>0</c:v>
                </c:pt>
                <c:pt idx="1">
                  <c:v>0.18490700000000002</c:v>
                </c:pt>
                <c:pt idx="2">
                  <c:v>0.38823000000000002</c:v>
                </c:pt>
                <c:pt idx="3">
                  <c:v>0.60930700000000004</c:v>
                </c:pt>
                <c:pt idx="4">
                  <c:v>0.81943700000000008</c:v>
                </c:pt>
                <c:pt idx="5">
                  <c:v>1.0412510000000001</c:v>
                </c:pt>
                <c:pt idx="6">
                  <c:v>1.3136240000000001</c:v>
                </c:pt>
                <c:pt idx="7">
                  <c:v>1.5457240000000001</c:v>
                </c:pt>
                <c:pt idx="8">
                  <c:v>1.788586</c:v>
                </c:pt>
                <c:pt idx="9">
                  <c:v>2.042786</c:v>
                </c:pt>
                <c:pt idx="10">
                  <c:v>2.2533759999999998</c:v>
                </c:pt>
                <c:pt idx="11">
                  <c:v>2.476896</c:v>
                </c:pt>
                <c:pt idx="12">
                  <c:v>2.7244860000000002</c:v>
                </c:pt>
                <c:pt idx="13">
                  <c:v>2.9416960000000003</c:v>
                </c:pt>
                <c:pt idx="14">
                  <c:v>3.1812040000000001</c:v>
                </c:pt>
                <c:pt idx="15">
                  <c:v>3.3519600000000001</c:v>
                </c:pt>
                <c:pt idx="16">
                  <c:v>3.3519600000000001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240-4336-9223-853F85DA500F}"/>
            </c:ext>
          </c:extLst>
        </c:ser>
        <c:ser>
          <c:idx val="26"/>
          <c:order val="26"/>
          <c:tx>
            <c:strRef>
              <c:f>RG!$CW$2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RG!$CX$4:$CX$19</c:f>
              <c:numCache>
                <c:formatCode>0</c:formatCode>
                <c:ptCount val="16"/>
                <c:pt idx="0">
                  <c:v>0</c:v>
                </c:pt>
                <c:pt idx="1">
                  <c:v>58.782857142857139</c:v>
                </c:pt>
                <c:pt idx="2">
                  <c:v>93.617142857142852</c:v>
                </c:pt>
                <c:pt idx="3">
                  <c:v>124.64142857142856</c:v>
                </c:pt>
                <c:pt idx="4">
                  <c:v>152.94428571428571</c:v>
                </c:pt>
                <c:pt idx="5">
                  <c:v>174.17142857142858</c:v>
                </c:pt>
                <c:pt idx="6">
                  <c:v>186.14571428571426</c:v>
                </c:pt>
                <c:pt idx="7">
                  <c:v>199.20857142857145</c:v>
                </c:pt>
                <c:pt idx="8">
                  <c:v>213.90428571428569</c:v>
                </c:pt>
                <c:pt idx="9">
                  <c:v>231.32142857142856</c:v>
                </c:pt>
                <c:pt idx="10">
                  <c:v>240.57428571428574</c:v>
                </c:pt>
                <c:pt idx="11">
                  <c:v>252.54857142857142</c:v>
                </c:pt>
                <c:pt idx="12">
                  <c:v>264.52285714285716</c:v>
                </c:pt>
                <c:pt idx="13">
                  <c:v>280.85142857142853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RG!$CY$4:$CY$19</c:f>
              <c:numCache>
                <c:formatCode>General</c:formatCode>
                <c:ptCount val="16"/>
                <c:pt idx="0">
                  <c:v>0</c:v>
                </c:pt>
                <c:pt idx="1">
                  <c:v>0.21560000000000001</c:v>
                </c:pt>
                <c:pt idx="2">
                  <c:v>0.4511</c:v>
                </c:pt>
                <c:pt idx="3">
                  <c:v>0.73250000000000004</c:v>
                </c:pt>
                <c:pt idx="4">
                  <c:v>1.0363</c:v>
                </c:pt>
                <c:pt idx="5">
                  <c:v>1.2939000000000001</c:v>
                </c:pt>
                <c:pt idx="6">
                  <c:v>1.5601</c:v>
                </c:pt>
                <c:pt idx="7">
                  <c:v>1.8307</c:v>
                </c:pt>
                <c:pt idx="8">
                  <c:v>2.1456300000000001</c:v>
                </c:pt>
                <c:pt idx="9">
                  <c:v>2.4445100000000002</c:v>
                </c:pt>
                <c:pt idx="10">
                  <c:v>2.71957</c:v>
                </c:pt>
                <c:pt idx="11">
                  <c:v>3.01031</c:v>
                </c:pt>
                <c:pt idx="12">
                  <c:v>3.25101</c:v>
                </c:pt>
                <c:pt idx="13">
                  <c:v>3.5117099999999999</c:v>
                </c:pt>
                <c:pt idx="14">
                  <c:v>3.92624</c:v>
                </c:pt>
                <c:pt idx="15">
                  <c:v>3.92624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240-4336-9223-853F85DA500F}"/>
            </c:ext>
          </c:extLst>
        </c:ser>
        <c:ser>
          <c:idx val="27"/>
          <c:order val="27"/>
          <c:tx>
            <c:strRef>
              <c:f>RG!$DB$2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RG!$DC$4:$DC$20</c:f>
              <c:numCache>
                <c:formatCode>0</c:formatCode>
                <c:ptCount val="17"/>
                <c:pt idx="0">
                  <c:v>0</c:v>
                </c:pt>
                <c:pt idx="1">
                  <c:v>65.67094017094017</c:v>
                </c:pt>
                <c:pt idx="2">
                  <c:v>109.08974358974358</c:v>
                </c:pt>
                <c:pt idx="3">
                  <c:v>135.68376068376068</c:v>
                </c:pt>
                <c:pt idx="4">
                  <c:v>161.73504273504275</c:v>
                </c:pt>
                <c:pt idx="5">
                  <c:v>181.81623931623932</c:v>
                </c:pt>
                <c:pt idx="6">
                  <c:v>190.5</c:v>
                </c:pt>
                <c:pt idx="7">
                  <c:v>204.06837606837607</c:v>
                </c:pt>
                <c:pt idx="8">
                  <c:v>214.92307692307693</c:v>
                </c:pt>
                <c:pt idx="9">
                  <c:v>229.57692307692307</c:v>
                </c:pt>
                <c:pt idx="10">
                  <c:v>239.88888888888889</c:v>
                </c:pt>
                <c:pt idx="11">
                  <c:v>249.65811965811969</c:v>
                </c:pt>
                <c:pt idx="12">
                  <c:v>262.14102564102564</c:v>
                </c:pt>
                <c:pt idx="13">
                  <c:v>274.62393162393158</c:v>
                </c:pt>
                <c:pt idx="14">
                  <c:v>308.81623931623932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RG!$DD$4:$DD$20</c:f>
              <c:numCache>
                <c:formatCode>General</c:formatCode>
                <c:ptCount val="17"/>
                <c:pt idx="0">
                  <c:v>0</c:v>
                </c:pt>
                <c:pt idx="1">
                  <c:v>0.22869999999999999</c:v>
                </c:pt>
                <c:pt idx="2">
                  <c:v>0.52270000000000005</c:v>
                </c:pt>
                <c:pt idx="3">
                  <c:v>0.77110000000000001</c:v>
                </c:pt>
                <c:pt idx="4">
                  <c:v>1.0529999999999999</c:v>
                </c:pt>
                <c:pt idx="5">
                  <c:v>1.3156000000000001</c:v>
                </c:pt>
                <c:pt idx="6">
                  <c:v>1.5394000000000001</c:v>
                </c:pt>
                <c:pt idx="7">
                  <c:v>1.8053999999999999</c:v>
                </c:pt>
                <c:pt idx="8">
                  <c:v>2.0087999999999999</c:v>
                </c:pt>
                <c:pt idx="9">
                  <c:v>2.2631000000000001</c:v>
                </c:pt>
                <c:pt idx="10">
                  <c:v>2.5543</c:v>
                </c:pt>
                <c:pt idx="11">
                  <c:v>2.7688000000000001</c:v>
                </c:pt>
                <c:pt idx="12">
                  <c:v>3.0068000000000001</c:v>
                </c:pt>
                <c:pt idx="13">
                  <c:v>3.2410999999999999</c:v>
                </c:pt>
                <c:pt idx="14">
                  <c:v>3.4639000000000002</c:v>
                </c:pt>
                <c:pt idx="15">
                  <c:v>3.6585000000000001</c:v>
                </c:pt>
                <c:pt idx="16">
                  <c:v>3.6585000000000001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240-4336-9223-853F85DA500F}"/>
            </c:ext>
          </c:extLst>
        </c:ser>
        <c:ser>
          <c:idx val="28"/>
          <c:order val="28"/>
          <c:tx>
            <c:strRef>
              <c:f>RG!$DG$2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RG!$DH$4:$DH$20</c:f>
              <c:numCache>
                <c:formatCode>0</c:formatCode>
                <c:ptCount val="17"/>
                <c:pt idx="0">
                  <c:v>0</c:v>
                </c:pt>
                <c:pt idx="1">
                  <c:v>42.756666666666668</c:v>
                </c:pt>
                <c:pt idx="2">
                  <c:v>65.193333333333328</c:v>
                </c:pt>
                <c:pt idx="3">
                  <c:v>87.63000000000001</c:v>
                </c:pt>
                <c:pt idx="4">
                  <c:v>106.25666666666667</c:v>
                </c:pt>
                <c:pt idx="5">
                  <c:v>124.88333333333334</c:v>
                </c:pt>
                <c:pt idx="6">
                  <c:v>131.65666666666667</c:v>
                </c:pt>
                <c:pt idx="7">
                  <c:v>143.08666666666664</c:v>
                </c:pt>
                <c:pt idx="8">
                  <c:v>151.55333333333334</c:v>
                </c:pt>
                <c:pt idx="9">
                  <c:v>164.25333333333333</c:v>
                </c:pt>
                <c:pt idx="10">
                  <c:v>172.29666666666668</c:v>
                </c:pt>
                <c:pt idx="11">
                  <c:v>179.49333333333334</c:v>
                </c:pt>
                <c:pt idx="12">
                  <c:v>187.96</c:v>
                </c:pt>
                <c:pt idx="13">
                  <c:v>198.54333333333332</c:v>
                </c:pt>
                <c:pt idx="14">
                  <c:v>212.51333333333335</c:v>
                </c:pt>
                <c:pt idx="15">
                  <c:v>259.50333333333333</c:v>
                </c:pt>
                <c:pt idx="16">
                  <c:v>381</c:v>
                </c:pt>
              </c:numCache>
            </c:numRef>
          </c:xVal>
          <c:yVal>
            <c:numRef>
              <c:f>RG!$DI$4:$DI$20</c:f>
              <c:numCache>
                <c:formatCode>General</c:formatCode>
                <c:ptCount val="17"/>
                <c:pt idx="0">
                  <c:v>0</c:v>
                </c:pt>
                <c:pt idx="1">
                  <c:v>0.21856</c:v>
                </c:pt>
                <c:pt idx="2">
                  <c:v>0.44629999999999997</c:v>
                </c:pt>
                <c:pt idx="3">
                  <c:v>0.72709999999999997</c:v>
                </c:pt>
                <c:pt idx="4">
                  <c:v>1.0286</c:v>
                </c:pt>
                <c:pt idx="5">
                  <c:v>1.319</c:v>
                </c:pt>
                <c:pt idx="6">
                  <c:v>1.5998000000000001</c:v>
                </c:pt>
                <c:pt idx="7">
                  <c:v>1.93438</c:v>
                </c:pt>
                <c:pt idx="8">
                  <c:v>2.2059199999999999</c:v>
                </c:pt>
                <c:pt idx="9">
                  <c:v>2.4920800000000001</c:v>
                </c:pt>
                <c:pt idx="10">
                  <c:v>2.7680400000000001</c:v>
                </c:pt>
                <c:pt idx="11">
                  <c:v>3.0375399999999999</c:v>
                </c:pt>
                <c:pt idx="12">
                  <c:v>3.2825600000000001</c:v>
                </c:pt>
                <c:pt idx="13">
                  <c:v>3.4842900000000001</c:v>
                </c:pt>
                <c:pt idx="14">
                  <c:v>3.6712899999999999</c:v>
                </c:pt>
                <c:pt idx="15">
                  <c:v>3.8594400000000002</c:v>
                </c:pt>
                <c:pt idx="16">
                  <c:v>3.8594400000000002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240-4336-9223-853F85DA500F}"/>
            </c:ext>
          </c:extLst>
        </c:ser>
        <c:ser>
          <c:idx val="29"/>
          <c:order val="29"/>
          <c:tx>
            <c:strRef>
              <c:f>RG!$DL$2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(RG!$DM$4,RG!$DM$5,RG!$DM$7,RG!$DM$8,RG!$DM$9,RG!$DM$10,RG!$DM$11,RG!$DM$12,RG!$DM$13,RG!$DM$14,RG!$DM$15,RG!$DM$16,RG!$DM$17,RG!$DM$18,RG!$DM$19,RG!$DM$20)</c:f>
              <c:numCache>
                <c:formatCode>0</c:formatCode>
                <c:ptCount val="16"/>
                <c:pt idx="0">
                  <c:v>0</c:v>
                </c:pt>
                <c:pt idx="1">
                  <c:v>79.947540983606558</c:v>
                </c:pt>
                <c:pt idx="2">
                  <c:v>118.67213114754099</c:v>
                </c:pt>
                <c:pt idx="3">
                  <c:v>156.14754098360658</c:v>
                </c:pt>
                <c:pt idx="4">
                  <c:v>179.88196721311476</c:v>
                </c:pt>
                <c:pt idx="5">
                  <c:v>191.12459016393441</c:v>
                </c:pt>
                <c:pt idx="6">
                  <c:v>204.24098360655736</c:v>
                </c:pt>
                <c:pt idx="7">
                  <c:v>214.85901639344263</c:v>
                </c:pt>
                <c:pt idx="8">
                  <c:v>229.22459016393441</c:v>
                </c:pt>
                <c:pt idx="9">
                  <c:v>244.21475409836066</c:v>
                </c:pt>
                <c:pt idx="10">
                  <c:v>256.08196721311475</c:v>
                </c:pt>
                <c:pt idx="11">
                  <c:v>268.57377049180326</c:v>
                </c:pt>
                <c:pt idx="12">
                  <c:v>282.93934426229509</c:v>
                </c:pt>
                <c:pt idx="13">
                  <c:v>302.92622950819674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(RG!$DN$4,RG!$DN$5,RG!$DN$7,RG!$DN$8,RG!$DN$9,RG!$DN$10,RG!$DN$11,RG!$DN$12,RG!$DN$13,RG!$DN$14,RG!$DN$15,RG!$DN$16,RG!$DN$17,RG!$DN$18,RG!$DN$19,RG!$DN$20)</c:f>
              <c:numCache>
                <c:formatCode>General</c:formatCode>
                <c:ptCount val="16"/>
                <c:pt idx="0">
                  <c:v>0</c:v>
                </c:pt>
                <c:pt idx="1">
                  <c:v>0.34460000000000002</c:v>
                </c:pt>
                <c:pt idx="2">
                  <c:v>0.66110000000000002</c:v>
                </c:pt>
                <c:pt idx="3">
                  <c:v>0.94930000000000003</c:v>
                </c:pt>
                <c:pt idx="4">
                  <c:v>1.2296</c:v>
                </c:pt>
                <c:pt idx="5">
                  <c:v>1.5607</c:v>
                </c:pt>
                <c:pt idx="6">
                  <c:v>1.8263</c:v>
                </c:pt>
                <c:pt idx="7">
                  <c:v>2.0657000000000001</c:v>
                </c:pt>
                <c:pt idx="8">
                  <c:v>2.3384</c:v>
                </c:pt>
                <c:pt idx="9">
                  <c:v>2.6143000000000001</c:v>
                </c:pt>
                <c:pt idx="10">
                  <c:v>2.9184000000000001</c:v>
                </c:pt>
                <c:pt idx="11">
                  <c:v>3.1978</c:v>
                </c:pt>
                <c:pt idx="12">
                  <c:v>3.4443000000000001</c:v>
                </c:pt>
                <c:pt idx="13">
                  <c:v>3.7054</c:v>
                </c:pt>
                <c:pt idx="14">
                  <c:v>3.9350999999999998</c:v>
                </c:pt>
                <c:pt idx="15">
                  <c:v>3.9350999999999998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B240-4336-9223-853F85DA500F}"/>
            </c:ext>
          </c:extLst>
        </c:ser>
        <c:ser>
          <c:idx val="30"/>
          <c:order val="30"/>
          <c:tx>
            <c:strRef>
              <c:f>RG!$DQ$2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(RG!$DR$4,RG!$DR$5,RG!$DR$6,RG!$DR$7,RG!$DR$9,RG!$DR$10,RG!$DR$11,RG!$DR$12,RG!$DR$13,RG!$DR$14,RG!$DR$15,RG!$DR$16,RG!$DR$17,RG!$DR$18,RG!$DR$19,RG!$DR$20,RG!$DR$21,RG!$DR$22)</c:f>
              <c:numCache>
                <c:formatCode>0</c:formatCode>
                <c:ptCount val="18"/>
                <c:pt idx="0">
                  <c:v>0</c:v>
                </c:pt>
                <c:pt idx="1">
                  <c:v>55.887165021156555</c:v>
                </c:pt>
                <c:pt idx="2">
                  <c:v>110.16220028208744</c:v>
                </c:pt>
                <c:pt idx="3">
                  <c:v>144.01692524682653</c:v>
                </c:pt>
                <c:pt idx="4">
                  <c:v>169.81100141043723</c:v>
                </c:pt>
                <c:pt idx="5">
                  <c:v>189.69393511988716</c:v>
                </c:pt>
                <c:pt idx="6">
                  <c:v>211.18899858956277</c:v>
                </c:pt>
                <c:pt idx="7">
                  <c:v>219.78702397743299</c:v>
                </c:pt>
                <c:pt idx="8">
                  <c:v>233.22143864598027</c:v>
                </c:pt>
                <c:pt idx="9">
                  <c:v>243.96897038081806</c:v>
                </c:pt>
                <c:pt idx="10">
                  <c:v>259.55289139633288</c:v>
                </c:pt>
                <c:pt idx="11">
                  <c:v>271.91255289139633</c:v>
                </c:pt>
                <c:pt idx="12">
                  <c:v>282.12270803949224</c:v>
                </c:pt>
                <c:pt idx="13">
                  <c:v>292.87023977433006</c:v>
                </c:pt>
                <c:pt idx="14">
                  <c:v>307.91678420310296</c:v>
                </c:pt>
                <c:pt idx="15">
                  <c:v>335.32299012693932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(RG!$DS$4,RG!$DS$5,RG!$DS$6,RG!$DS$7,RG!$DS$9,RG!$DS$10,RG!$DS$11,RG!$DS$12,RG!$DS$13,RG!$DS$14,RG!$DS$15,RG!$DS$16,RG!$DS$17,RG!$DS$18,RG!$DS$19,RG!$DS$20,RG!$DS$21,RG!$DS$22)</c:f>
              <c:numCache>
                <c:formatCode>General</c:formatCode>
                <c:ptCount val="18"/>
                <c:pt idx="0">
                  <c:v>0</c:v>
                </c:pt>
                <c:pt idx="1">
                  <c:v>4.4699999999999997E-2</c:v>
                </c:pt>
                <c:pt idx="2">
                  <c:v>0.29699999999999999</c:v>
                </c:pt>
                <c:pt idx="3">
                  <c:v>0.54769999999999996</c:v>
                </c:pt>
                <c:pt idx="4">
                  <c:v>1.1656</c:v>
                </c:pt>
                <c:pt idx="5">
                  <c:v>1.1011</c:v>
                </c:pt>
                <c:pt idx="6">
                  <c:v>1.3688</c:v>
                </c:pt>
                <c:pt idx="7">
                  <c:v>1.6916</c:v>
                </c:pt>
                <c:pt idx="8">
                  <c:v>2.0021</c:v>
                </c:pt>
                <c:pt idx="9">
                  <c:v>2.3205</c:v>
                </c:pt>
                <c:pt idx="10">
                  <c:v>2.6467000000000001</c:v>
                </c:pt>
                <c:pt idx="11">
                  <c:v>2.9567999999999999</c:v>
                </c:pt>
                <c:pt idx="12">
                  <c:v>3.2665000000000002</c:v>
                </c:pt>
                <c:pt idx="13">
                  <c:v>3.5373000000000001</c:v>
                </c:pt>
                <c:pt idx="14">
                  <c:v>3.8218999999999999</c:v>
                </c:pt>
                <c:pt idx="15">
                  <c:v>4.0857999999999999</c:v>
                </c:pt>
                <c:pt idx="16">
                  <c:v>4.2225999999999999</c:v>
                </c:pt>
                <c:pt idx="17">
                  <c:v>4.2225999999999999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B240-4336-9223-853F85DA500F}"/>
            </c:ext>
          </c:extLst>
        </c:ser>
        <c:ser>
          <c:idx val="31"/>
          <c:order val="31"/>
          <c:tx>
            <c:strRef>
              <c:f>RG!$DV$2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RG!$DW$4:$DW$20</c:f>
              <c:numCache>
                <c:formatCode>0</c:formatCode>
                <c:ptCount val="17"/>
                <c:pt idx="0">
                  <c:v>0</c:v>
                </c:pt>
                <c:pt idx="1">
                  <c:v>64.864462809917356</c:v>
                </c:pt>
                <c:pt idx="2">
                  <c:v>98.871074380165282</c:v>
                </c:pt>
                <c:pt idx="3">
                  <c:v>127.20991735537191</c:v>
                </c:pt>
                <c:pt idx="4">
                  <c:v>154.28925619834709</c:v>
                </c:pt>
                <c:pt idx="5">
                  <c:v>176.3305785123967</c:v>
                </c:pt>
                <c:pt idx="6">
                  <c:v>188.92561983471074</c:v>
                </c:pt>
                <c:pt idx="7">
                  <c:v>202.15041322314048</c:v>
                </c:pt>
                <c:pt idx="8">
                  <c:v>214.11570247933884</c:v>
                </c:pt>
                <c:pt idx="9">
                  <c:v>229.22975206611571</c:v>
                </c:pt>
                <c:pt idx="10">
                  <c:v>247.49256198347109</c:v>
                </c:pt>
                <c:pt idx="11">
                  <c:v>255.67933884297523</c:v>
                </c:pt>
                <c:pt idx="12">
                  <c:v>267.01487603305787</c:v>
                </c:pt>
                <c:pt idx="13">
                  <c:v>281.499173553719</c:v>
                </c:pt>
                <c:pt idx="14">
                  <c:v>299.76198347107436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RG!$DX$4:$DX$20</c:f>
              <c:numCache>
                <c:formatCode>General</c:formatCode>
                <c:ptCount val="17"/>
                <c:pt idx="0">
                  <c:v>0</c:v>
                </c:pt>
                <c:pt idx="1">
                  <c:v>0.2591</c:v>
                </c:pt>
                <c:pt idx="2">
                  <c:v>0.51160000000000005</c:v>
                </c:pt>
                <c:pt idx="3">
                  <c:v>0.77410000000000001</c:v>
                </c:pt>
                <c:pt idx="4">
                  <c:v>1.0684</c:v>
                </c:pt>
                <c:pt idx="5">
                  <c:v>1.3723000000000001</c:v>
                </c:pt>
                <c:pt idx="6">
                  <c:v>1.6989000000000001</c:v>
                </c:pt>
                <c:pt idx="7">
                  <c:v>2.0007000000000001</c:v>
                </c:pt>
                <c:pt idx="8">
                  <c:v>2.2911999999999999</c:v>
                </c:pt>
                <c:pt idx="9">
                  <c:v>2.5849000000000002</c:v>
                </c:pt>
                <c:pt idx="10">
                  <c:v>2.8492999999999999</c:v>
                </c:pt>
                <c:pt idx="11">
                  <c:v>3.0362</c:v>
                </c:pt>
                <c:pt idx="12">
                  <c:v>3.3180999999999998</c:v>
                </c:pt>
                <c:pt idx="13">
                  <c:v>3.6073</c:v>
                </c:pt>
                <c:pt idx="14">
                  <c:v>3.8677999999999999</c:v>
                </c:pt>
                <c:pt idx="15">
                  <c:v>4.1111000000000004</c:v>
                </c:pt>
                <c:pt idx="16">
                  <c:v>4.1111000000000004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B240-4336-9223-853F85DA500F}"/>
            </c:ext>
          </c:extLst>
        </c:ser>
        <c:ser>
          <c:idx val="32"/>
          <c:order val="32"/>
          <c:tx>
            <c:strRef>
              <c:f>RG!$EA$2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RG!$EB$4:$EB$20</c:f>
              <c:numCache>
                <c:formatCode>0</c:formatCode>
                <c:ptCount val="17"/>
                <c:pt idx="0">
                  <c:v>0</c:v>
                </c:pt>
                <c:pt idx="1">
                  <c:v>75.564999999999998</c:v>
                </c:pt>
                <c:pt idx="2">
                  <c:v>114.3</c:v>
                </c:pt>
                <c:pt idx="3">
                  <c:v>144.14500000000001</c:v>
                </c:pt>
                <c:pt idx="4">
                  <c:v>170.18</c:v>
                </c:pt>
                <c:pt idx="5">
                  <c:v>190.5</c:v>
                </c:pt>
                <c:pt idx="6">
                  <c:v>201.93</c:v>
                </c:pt>
                <c:pt idx="7">
                  <c:v>215.26499999999999</c:v>
                </c:pt>
                <c:pt idx="8">
                  <c:v>232.41</c:v>
                </c:pt>
                <c:pt idx="9">
                  <c:v>245.10999999999999</c:v>
                </c:pt>
                <c:pt idx="10">
                  <c:v>257.81</c:v>
                </c:pt>
                <c:pt idx="11">
                  <c:v>269.24</c:v>
                </c:pt>
                <c:pt idx="12">
                  <c:v>282.57499999999999</c:v>
                </c:pt>
                <c:pt idx="13">
                  <c:v>299.71999999999997</c:v>
                </c:pt>
                <c:pt idx="14">
                  <c:v>354.96499999999997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RG!$EC$4:$EC$20</c:f>
              <c:numCache>
                <c:formatCode>General</c:formatCode>
                <c:ptCount val="17"/>
                <c:pt idx="0">
                  <c:v>0</c:v>
                </c:pt>
                <c:pt idx="1">
                  <c:v>0.32590000000000002</c:v>
                </c:pt>
                <c:pt idx="2">
                  <c:v>0.62570000000000003</c:v>
                </c:pt>
                <c:pt idx="3">
                  <c:v>0.93089999999999995</c:v>
                </c:pt>
                <c:pt idx="4">
                  <c:v>1.2386999999999999</c:v>
                </c:pt>
                <c:pt idx="5">
                  <c:v>1.5785</c:v>
                </c:pt>
                <c:pt idx="6">
                  <c:v>1.9172</c:v>
                </c:pt>
                <c:pt idx="7">
                  <c:v>2.2566999999999999</c:v>
                </c:pt>
                <c:pt idx="8">
                  <c:v>2.6198999999999999</c:v>
                </c:pt>
                <c:pt idx="9">
                  <c:v>2.8517000000000001</c:v>
                </c:pt>
                <c:pt idx="10">
                  <c:v>3.1562000000000001</c:v>
                </c:pt>
                <c:pt idx="11">
                  <c:v>3.4460000000000002</c:v>
                </c:pt>
                <c:pt idx="12">
                  <c:v>3.7481</c:v>
                </c:pt>
                <c:pt idx="13">
                  <c:v>4.0091000000000001</c:v>
                </c:pt>
                <c:pt idx="14">
                  <c:v>4.2721999999999998</c:v>
                </c:pt>
                <c:pt idx="15">
                  <c:v>4.3129</c:v>
                </c:pt>
                <c:pt idx="16">
                  <c:v>4.3129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B240-4336-9223-853F85DA500F}"/>
            </c:ext>
          </c:extLst>
        </c:ser>
        <c:ser>
          <c:idx val="33"/>
          <c:order val="33"/>
          <c:tx>
            <c:strRef>
              <c:f>RG!$EF$2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RG!$EG$4:$EG$21</c:f>
              <c:numCache>
                <c:formatCode>0</c:formatCode>
                <c:ptCount val="18"/>
                <c:pt idx="0">
                  <c:v>0</c:v>
                </c:pt>
                <c:pt idx="1">
                  <c:v>52.199152542372879</c:v>
                </c:pt>
                <c:pt idx="2">
                  <c:v>75.877118644067792</c:v>
                </c:pt>
                <c:pt idx="3">
                  <c:v>99.016949152542367</c:v>
                </c:pt>
                <c:pt idx="4">
                  <c:v>120.0042372881356</c:v>
                </c:pt>
                <c:pt idx="5">
                  <c:v>138.83898305084745</c:v>
                </c:pt>
                <c:pt idx="6">
                  <c:v>155.52118644067795</c:v>
                </c:pt>
                <c:pt idx="7">
                  <c:v>171.66525423728814</c:v>
                </c:pt>
                <c:pt idx="8">
                  <c:v>188.88559322033899</c:v>
                </c:pt>
                <c:pt idx="9">
                  <c:v>207.18220338983051</c:v>
                </c:pt>
                <c:pt idx="10">
                  <c:v>226.01694915254237</c:v>
                </c:pt>
                <c:pt idx="11">
                  <c:v>244.85169491525423</c:v>
                </c:pt>
                <c:pt idx="12">
                  <c:v>264.22457627118644</c:v>
                </c:pt>
                <c:pt idx="13">
                  <c:v>285.75</c:v>
                </c:pt>
                <c:pt idx="14">
                  <c:v>311.0423728813559</c:v>
                </c:pt>
                <c:pt idx="15">
                  <c:v>335.79661016949154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RG!$EH$4:$EH$21</c:f>
              <c:numCache>
                <c:formatCode>General</c:formatCode>
                <c:ptCount val="18"/>
                <c:pt idx="0">
                  <c:v>0</c:v>
                </c:pt>
                <c:pt idx="1">
                  <c:v>0.28710000000000002</c:v>
                </c:pt>
                <c:pt idx="2">
                  <c:v>0.52839999999999998</c:v>
                </c:pt>
                <c:pt idx="3">
                  <c:v>0.83420000000000005</c:v>
                </c:pt>
                <c:pt idx="4">
                  <c:v>1.1725000000000001</c:v>
                </c:pt>
                <c:pt idx="5">
                  <c:v>1.4950000000000001</c:v>
                </c:pt>
                <c:pt idx="6">
                  <c:v>1.7894000000000001</c:v>
                </c:pt>
                <c:pt idx="7">
                  <c:v>2.0863999999999998</c:v>
                </c:pt>
                <c:pt idx="8">
                  <c:v>2.3972000000000002</c:v>
                </c:pt>
                <c:pt idx="9">
                  <c:v>2.7250000000000001</c:v>
                </c:pt>
                <c:pt idx="10">
                  <c:v>3.0447000000000002</c:v>
                </c:pt>
                <c:pt idx="11">
                  <c:v>3.3426999999999998</c:v>
                </c:pt>
                <c:pt idx="12">
                  <c:v>3.6187999999999998</c:v>
                </c:pt>
                <c:pt idx="13">
                  <c:v>3.8990999999999998</c:v>
                </c:pt>
                <c:pt idx="14">
                  <c:v>4.1692999999999998</c:v>
                </c:pt>
                <c:pt idx="15">
                  <c:v>4.3418000000000001</c:v>
                </c:pt>
                <c:pt idx="16">
                  <c:v>4.4882</c:v>
                </c:pt>
                <c:pt idx="17">
                  <c:v>4.4882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B240-4336-9223-853F85DA500F}"/>
            </c:ext>
          </c:extLst>
        </c:ser>
        <c:ser>
          <c:idx val="34"/>
          <c:order val="34"/>
          <c:tx>
            <c:strRef>
              <c:f>RG!$EK$2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RG!$EL$4:$EL$23</c:f>
              <c:numCache>
                <c:formatCode>0</c:formatCode>
                <c:ptCount val="20"/>
                <c:pt idx="0">
                  <c:v>0</c:v>
                </c:pt>
                <c:pt idx="1">
                  <c:v>69.215000000000003</c:v>
                </c:pt>
                <c:pt idx="2">
                  <c:v>103.505</c:v>
                </c:pt>
                <c:pt idx="3">
                  <c:v>132.715</c:v>
                </c:pt>
                <c:pt idx="4">
                  <c:v>154.30500000000001</c:v>
                </c:pt>
                <c:pt idx="5">
                  <c:v>172.08500000000001</c:v>
                </c:pt>
                <c:pt idx="6">
                  <c:v>193.04000000000002</c:v>
                </c:pt>
                <c:pt idx="7">
                  <c:v>207.01</c:v>
                </c:pt>
                <c:pt idx="8">
                  <c:v>214.63</c:v>
                </c:pt>
                <c:pt idx="9">
                  <c:v>223.52</c:v>
                </c:pt>
                <c:pt idx="10">
                  <c:v>231.77499999999998</c:v>
                </c:pt>
                <c:pt idx="11">
                  <c:v>242.57000000000002</c:v>
                </c:pt>
                <c:pt idx="12">
                  <c:v>258.44499999999999</c:v>
                </c:pt>
                <c:pt idx="13">
                  <c:v>270.51</c:v>
                </c:pt>
                <c:pt idx="14">
                  <c:v>277.495</c:v>
                </c:pt>
                <c:pt idx="15">
                  <c:v>288.92500000000001</c:v>
                </c:pt>
                <c:pt idx="16">
                  <c:v>301.625</c:v>
                </c:pt>
                <c:pt idx="17">
                  <c:v>316.86500000000001</c:v>
                </c:pt>
                <c:pt idx="18">
                  <c:v>381</c:v>
                </c:pt>
                <c:pt idx="19">
                  <c:v>381</c:v>
                </c:pt>
              </c:numCache>
            </c:numRef>
          </c:xVal>
          <c:yVal>
            <c:numRef>
              <c:f>RG!$EM$4:$EM$23</c:f>
              <c:numCache>
                <c:formatCode>General</c:formatCode>
                <c:ptCount val="20"/>
                <c:pt idx="0">
                  <c:v>0</c:v>
                </c:pt>
                <c:pt idx="1">
                  <c:v>0.27360000000000001</c:v>
                </c:pt>
                <c:pt idx="2">
                  <c:v>0.54079999999999995</c:v>
                </c:pt>
                <c:pt idx="3">
                  <c:v>0.84109999999999996</c:v>
                </c:pt>
                <c:pt idx="4">
                  <c:v>1.0944</c:v>
                </c:pt>
                <c:pt idx="5">
                  <c:v>1.3314999999999999</c:v>
                </c:pt>
                <c:pt idx="6">
                  <c:v>1.6040000000000001</c:v>
                </c:pt>
                <c:pt idx="7">
                  <c:v>1.8741000000000001</c:v>
                </c:pt>
                <c:pt idx="8">
                  <c:v>2.1398999999999999</c:v>
                </c:pt>
                <c:pt idx="9">
                  <c:v>2.3582999999999998</c:v>
                </c:pt>
                <c:pt idx="10">
                  <c:v>2.5821999999999998</c:v>
                </c:pt>
                <c:pt idx="11">
                  <c:v>2.8492000000000002</c:v>
                </c:pt>
                <c:pt idx="12">
                  <c:v>3.1558000000000002</c:v>
                </c:pt>
                <c:pt idx="13">
                  <c:v>3.4177</c:v>
                </c:pt>
                <c:pt idx="14">
                  <c:v>3.6046</c:v>
                </c:pt>
                <c:pt idx="15">
                  <c:v>3.8557000000000001</c:v>
                </c:pt>
                <c:pt idx="16">
                  <c:v>4.1228999999999996</c:v>
                </c:pt>
                <c:pt idx="17">
                  <c:v>4.3475999999999999</c:v>
                </c:pt>
                <c:pt idx="18">
                  <c:v>4.5323000000000002</c:v>
                </c:pt>
                <c:pt idx="19">
                  <c:v>4.5323000000000002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B240-4336-9223-853F85DA500F}"/>
            </c:ext>
          </c:extLst>
        </c:ser>
        <c:ser>
          <c:idx val="35"/>
          <c:order val="35"/>
          <c:tx>
            <c:strRef>
              <c:f>RG!$EP$2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RG!$EQ$4:$EQ$19</c:f>
              <c:numCache>
                <c:formatCode>0</c:formatCode>
                <c:ptCount val="16"/>
                <c:pt idx="0">
                  <c:v>0</c:v>
                </c:pt>
                <c:pt idx="1">
                  <c:v>73.368243243243242</c:v>
                </c:pt>
                <c:pt idx="2">
                  <c:v>111.33952702702702</c:v>
                </c:pt>
                <c:pt idx="3">
                  <c:v>142.23141891891891</c:v>
                </c:pt>
                <c:pt idx="4">
                  <c:v>171.83614864864865</c:v>
                </c:pt>
                <c:pt idx="5">
                  <c:v>198.22297297297297</c:v>
                </c:pt>
                <c:pt idx="6">
                  <c:v>210.45101351351354</c:v>
                </c:pt>
                <c:pt idx="7">
                  <c:v>223.32263513513516</c:v>
                </c:pt>
                <c:pt idx="8">
                  <c:v>235.55067567567565</c:v>
                </c:pt>
                <c:pt idx="9">
                  <c:v>251.64020270270274</c:v>
                </c:pt>
                <c:pt idx="10">
                  <c:v>267.72972972972974</c:v>
                </c:pt>
                <c:pt idx="11">
                  <c:v>280.60135135135135</c:v>
                </c:pt>
                <c:pt idx="12">
                  <c:v>293.47297297297297</c:v>
                </c:pt>
                <c:pt idx="13">
                  <c:v>312.78040540540542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RG!$ER$4:$ER$19</c:f>
              <c:numCache>
                <c:formatCode>General</c:formatCode>
                <c:ptCount val="16"/>
                <c:pt idx="0">
                  <c:v>0</c:v>
                </c:pt>
                <c:pt idx="1">
                  <c:v>0.31080000000000002</c:v>
                </c:pt>
                <c:pt idx="2">
                  <c:v>0.61429999999999996</c:v>
                </c:pt>
                <c:pt idx="3">
                  <c:v>0.91449999999999998</c:v>
                </c:pt>
                <c:pt idx="4">
                  <c:v>1.2726999999999999</c:v>
                </c:pt>
                <c:pt idx="5">
                  <c:v>1.6131</c:v>
                </c:pt>
                <c:pt idx="6">
                  <c:v>1.8811</c:v>
                </c:pt>
                <c:pt idx="7">
                  <c:v>2.2138</c:v>
                </c:pt>
                <c:pt idx="8">
                  <c:v>2.5527000000000002</c:v>
                </c:pt>
                <c:pt idx="9">
                  <c:v>2.8900999999999999</c:v>
                </c:pt>
                <c:pt idx="10">
                  <c:v>3.2151000000000001</c:v>
                </c:pt>
                <c:pt idx="11">
                  <c:v>3.5177</c:v>
                </c:pt>
                <c:pt idx="12">
                  <c:v>3.7894000000000001</c:v>
                </c:pt>
                <c:pt idx="13">
                  <c:v>4.0690999999999997</c:v>
                </c:pt>
                <c:pt idx="14">
                  <c:v>4.2660999999999998</c:v>
                </c:pt>
                <c:pt idx="15">
                  <c:v>4.2660999999999998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B240-4336-9223-853F85DA500F}"/>
            </c:ext>
          </c:extLst>
        </c:ser>
        <c:ser>
          <c:idx val="36"/>
          <c:order val="36"/>
          <c:tx>
            <c:strRef>
              <c:f>RG!$EU$2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RG!$EV$4:$EV$20</c:f>
              <c:numCache>
                <c:formatCode>0</c:formatCode>
                <c:ptCount val="17"/>
                <c:pt idx="0">
                  <c:v>0</c:v>
                </c:pt>
                <c:pt idx="1">
                  <c:v>66.065656565656568</c:v>
                </c:pt>
                <c:pt idx="2">
                  <c:v>103.90909090909091</c:v>
                </c:pt>
                <c:pt idx="3">
                  <c:v>133.41414141414143</c:v>
                </c:pt>
                <c:pt idx="4">
                  <c:v>159.71212121212122</c:v>
                </c:pt>
                <c:pt idx="5">
                  <c:v>185.36868686868686</c:v>
                </c:pt>
                <c:pt idx="6">
                  <c:v>206.53535353535352</c:v>
                </c:pt>
                <c:pt idx="7">
                  <c:v>215.5151515151515</c:v>
                </c:pt>
                <c:pt idx="8">
                  <c:v>228.34343434343435</c:v>
                </c:pt>
                <c:pt idx="9">
                  <c:v>238.60606060606062</c:v>
                </c:pt>
                <c:pt idx="10">
                  <c:v>255.92424242424244</c:v>
                </c:pt>
                <c:pt idx="11">
                  <c:v>269.39393939393938</c:v>
                </c:pt>
                <c:pt idx="12">
                  <c:v>280.93939393939394</c:v>
                </c:pt>
                <c:pt idx="13">
                  <c:v>293.12626262626264</c:v>
                </c:pt>
                <c:pt idx="14">
                  <c:v>309.80303030303031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RG!$EW$4:$EW$20</c:f>
              <c:numCache>
                <c:formatCode>General</c:formatCode>
                <c:ptCount val="17"/>
                <c:pt idx="0">
                  <c:v>0</c:v>
                </c:pt>
                <c:pt idx="1">
                  <c:v>0.27510000000000001</c:v>
                </c:pt>
                <c:pt idx="2">
                  <c:v>0.57340000000000002</c:v>
                </c:pt>
                <c:pt idx="3">
                  <c:v>0.87250000000000005</c:v>
                </c:pt>
                <c:pt idx="4">
                  <c:v>1.1899</c:v>
                </c:pt>
                <c:pt idx="5">
                  <c:v>1.534</c:v>
                </c:pt>
                <c:pt idx="6">
                  <c:v>1.8672</c:v>
                </c:pt>
                <c:pt idx="7">
                  <c:v>2.1901000000000002</c:v>
                </c:pt>
                <c:pt idx="8">
                  <c:v>2.4973000000000001</c:v>
                </c:pt>
                <c:pt idx="9">
                  <c:v>2.7928999999999999</c:v>
                </c:pt>
                <c:pt idx="10">
                  <c:v>3.1154000000000002</c:v>
                </c:pt>
                <c:pt idx="11">
                  <c:v>3.4070999999999998</c:v>
                </c:pt>
                <c:pt idx="12">
                  <c:v>3.6928000000000001</c:v>
                </c:pt>
                <c:pt idx="13">
                  <c:v>3.9504999999999999</c:v>
                </c:pt>
                <c:pt idx="14">
                  <c:v>4.1978</c:v>
                </c:pt>
                <c:pt idx="15">
                  <c:v>4.4661999999999997</c:v>
                </c:pt>
                <c:pt idx="16">
                  <c:v>4.4661999999999997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B240-4336-9223-853F85DA5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581408"/>
        <c:axId val="679583368"/>
      </c:scatterChart>
      <c:valAx>
        <c:axId val="67958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83368"/>
        <c:crosses val="autoZero"/>
        <c:crossBetween val="midCat"/>
      </c:valAx>
      <c:valAx>
        <c:axId val="67958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baseline="0"/>
                  <a:t>Acc. Worth ($)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81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Reactivity Curve (RG)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RG!$B$2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RG!$D$4:$D$26</c:f>
              <c:numCache>
                <c:formatCode>General</c:formatCode>
                <c:ptCount val="23"/>
                <c:pt idx="0">
                  <c:v>0</c:v>
                </c:pt>
                <c:pt idx="1">
                  <c:v>15</c:v>
                </c:pt>
                <c:pt idx="2">
                  <c:v>45</c:v>
                </c:pt>
                <c:pt idx="3">
                  <c:v>69.5</c:v>
                </c:pt>
                <c:pt idx="4">
                  <c:v>86.5</c:v>
                </c:pt>
                <c:pt idx="5">
                  <c:v>101.5</c:v>
                </c:pt>
                <c:pt idx="6">
                  <c:v>116.5</c:v>
                </c:pt>
                <c:pt idx="7">
                  <c:v>130.5</c:v>
                </c:pt>
                <c:pt idx="8">
                  <c:v>143</c:v>
                </c:pt>
                <c:pt idx="9">
                  <c:v>155</c:v>
                </c:pt>
                <c:pt idx="10">
                  <c:v>167</c:v>
                </c:pt>
                <c:pt idx="11">
                  <c:v>179</c:v>
                </c:pt>
                <c:pt idx="12">
                  <c:v>191</c:v>
                </c:pt>
                <c:pt idx="13">
                  <c:v>203</c:v>
                </c:pt>
                <c:pt idx="14">
                  <c:v>215</c:v>
                </c:pt>
                <c:pt idx="15">
                  <c:v>227</c:v>
                </c:pt>
                <c:pt idx="16">
                  <c:v>239</c:v>
                </c:pt>
                <c:pt idx="17">
                  <c:v>251</c:v>
                </c:pt>
                <c:pt idx="18">
                  <c:v>265</c:v>
                </c:pt>
                <c:pt idx="19">
                  <c:v>283</c:v>
                </c:pt>
                <c:pt idx="20">
                  <c:v>305</c:v>
                </c:pt>
                <c:pt idx="21">
                  <c:v>347.5</c:v>
                </c:pt>
                <c:pt idx="22">
                  <c:v>378</c:v>
                </c:pt>
              </c:numCache>
            </c:numRef>
          </c:xVal>
          <c:yVal>
            <c:numRef>
              <c:f>RG!$E$4:$E$26</c:f>
              <c:numCache>
                <c:formatCode>General</c:formatCode>
                <c:ptCount val="23"/>
                <c:pt idx="0">
                  <c:v>0</c:v>
                </c:pt>
                <c:pt idx="1">
                  <c:v>3.3133333333333335E-3</c:v>
                </c:pt>
                <c:pt idx="2">
                  <c:v>6.368856095047031E-3</c:v>
                </c:pt>
                <c:pt idx="3">
                  <c:v>9.8548635979757646E-3</c:v>
                </c:pt>
                <c:pt idx="4">
                  <c:v>1.181181913126912E-2</c:v>
                </c:pt>
                <c:pt idx="5">
                  <c:v>1.285878745176942E-2</c:v>
                </c:pt>
                <c:pt idx="6">
                  <c:v>1.4536944426030842E-2</c:v>
                </c:pt>
                <c:pt idx="7">
                  <c:v>1.5783699447231528E-2</c:v>
                </c:pt>
                <c:pt idx="8">
                  <c:v>1.7457159326881886E-2</c:v>
                </c:pt>
                <c:pt idx="9">
                  <c:v>1.7628893017315881E-2</c:v>
                </c:pt>
                <c:pt idx="10">
                  <c:v>1.8709182348878892E-2</c:v>
                </c:pt>
                <c:pt idx="11">
                  <c:v>1.7520017486612503E-2</c:v>
                </c:pt>
                <c:pt idx="12">
                  <c:v>1.8247482842315841E-2</c:v>
                </c:pt>
                <c:pt idx="13">
                  <c:v>1.8403297486511993E-2</c:v>
                </c:pt>
                <c:pt idx="14">
                  <c:v>1.6973150265957426E-2</c:v>
                </c:pt>
                <c:pt idx="15">
                  <c:v>1.6696932861920526E-2</c:v>
                </c:pt>
                <c:pt idx="16">
                  <c:v>1.6032769336877615E-2</c:v>
                </c:pt>
                <c:pt idx="17">
                  <c:v>1.5559411235287103E-2</c:v>
                </c:pt>
                <c:pt idx="18">
                  <c:v>1.3923638404243427E-2</c:v>
                </c:pt>
                <c:pt idx="19">
                  <c:v>1.1894519382771369E-2</c:v>
                </c:pt>
                <c:pt idx="20">
                  <c:v>9.6089765048293693E-3</c:v>
                </c:pt>
                <c:pt idx="21">
                  <c:v>4.5261443236330832E-3</c:v>
                </c:pt>
                <c:pt idx="2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EF-49B5-A256-4D26095F9C9C}"/>
            </c:ext>
          </c:extLst>
        </c:ser>
        <c:ser>
          <c:idx val="16"/>
          <c:order val="1"/>
          <c:tx>
            <c:strRef>
              <c:f>RG!$F$2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RG!$H$4:$H$25</c:f>
              <c:numCache>
                <c:formatCode>0.0</c:formatCode>
                <c:ptCount val="22"/>
                <c:pt idx="0">
                  <c:v>0</c:v>
                </c:pt>
                <c:pt idx="1">
                  <c:v>23.5</c:v>
                </c:pt>
                <c:pt idx="2">
                  <c:v>59.5</c:v>
                </c:pt>
                <c:pt idx="3">
                  <c:v>83.5</c:v>
                </c:pt>
                <c:pt idx="4">
                  <c:v>102</c:v>
                </c:pt>
                <c:pt idx="5">
                  <c:v>115.5</c:v>
                </c:pt>
                <c:pt idx="6">
                  <c:v>129.5</c:v>
                </c:pt>
                <c:pt idx="7">
                  <c:v>143</c:v>
                </c:pt>
                <c:pt idx="8">
                  <c:v>155</c:v>
                </c:pt>
                <c:pt idx="9">
                  <c:v>167</c:v>
                </c:pt>
                <c:pt idx="10">
                  <c:v>179</c:v>
                </c:pt>
                <c:pt idx="11">
                  <c:v>191</c:v>
                </c:pt>
                <c:pt idx="12">
                  <c:v>203</c:v>
                </c:pt>
                <c:pt idx="13">
                  <c:v>215</c:v>
                </c:pt>
                <c:pt idx="14">
                  <c:v>228</c:v>
                </c:pt>
                <c:pt idx="15">
                  <c:v>241</c:v>
                </c:pt>
                <c:pt idx="16">
                  <c:v>254.5</c:v>
                </c:pt>
                <c:pt idx="17">
                  <c:v>271</c:v>
                </c:pt>
                <c:pt idx="18">
                  <c:v>291</c:v>
                </c:pt>
                <c:pt idx="19">
                  <c:v>314.5</c:v>
                </c:pt>
                <c:pt idx="20">
                  <c:v>353</c:v>
                </c:pt>
                <c:pt idx="21">
                  <c:v>379</c:v>
                </c:pt>
              </c:numCache>
            </c:numRef>
          </c:xVal>
          <c:yVal>
            <c:numRef>
              <c:f>RG!$I$4:$I$25</c:f>
              <c:numCache>
                <c:formatCode>0.0000</c:formatCode>
                <c:ptCount val="22"/>
                <c:pt idx="0">
                  <c:v>0</c:v>
                </c:pt>
                <c:pt idx="1">
                  <c:v>4.4319148936170219E-3</c:v>
                </c:pt>
                <c:pt idx="2">
                  <c:v>8.3000000000000001E-3</c:v>
                </c:pt>
                <c:pt idx="3">
                  <c:v>1.0073913043478259E-2</c:v>
                </c:pt>
                <c:pt idx="4">
                  <c:v>1.4464285714285716E-2</c:v>
                </c:pt>
                <c:pt idx="5">
                  <c:v>1.710769230769231E-2</c:v>
                </c:pt>
                <c:pt idx="6">
                  <c:v>1.6360000000000003E-2</c:v>
                </c:pt>
                <c:pt idx="7">
                  <c:v>1.7324999999999997E-2</c:v>
                </c:pt>
                <c:pt idx="8">
                  <c:v>1.7549999999999993E-2</c:v>
                </c:pt>
                <c:pt idx="9">
                  <c:v>1.8174999999999997E-2</c:v>
                </c:pt>
                <c:pt idx="10">
                  <c:v>1.8358333333333348E-2</c:v>
                </c:pt>
                <c:pt idx="11">
                  <c:v>1.8341666666666662E-2</c:v>
                </c:pt>
                <c:pt idx="12">
                  <c:v>1.7266666666666652E-2</c:v>
                </c:pt>
                <c:pt idx="13">
                  <c:v>1.6791666666666649E-2</c:v>
                </c:pt>
                <c:pt idx="14">
                  <c:v>1.6250000000000004E-2</c:v>
                </c:pt>
                <c:pt idx="15">
                  <c:v>1.5733333333333339E-2</c:v>
                </c:pt>
                <c:pt idx="16">
                  <c:v>1.4526666666666681E-2</c:v>
                </c:pt>
                <c:pt idx="17">
                  <c:v>1.3072222222222226E-2</c:v>
                </c:pt>
                <c:pt idx="18">
                  <c:v>1.0395454545454541E-2</c:v>
                </c:pt>
                <c:pt idx="19">
                  <c:v>8.6080000000000115E-3</c:v>
                </c:pt>
                <c:pt idx="20">
                  <c:v>4.1153846153846232E-3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97-4508-94D6-6762A4BFEAEF}"/>
            </c:ext>
          </c:extLst>
        </c:ser>
        <c:ser>
          <c:idx val="17"/>
          <c:order val="2"/>
          <c:tx>
            <c:strRef>
              <c:f>RG!$J$2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RG!$L$4:$L$25</c:f>
              <c:numCache>
                <c:formatCode>0.0</c:formatCode>
                <c:ptCount val="22"/>
                <c:pt idx="0">
                  <c:v>0</c:v>
                </c:pt>
                <c:pt idx="1">
                  <c:v>25</c:v>
                </c:pt>
                <c:pt idx="2">
                  <c:v>62</c:v>
                </c:pt>
                <c:pt idx="3">
                  <c:v>84.5</c:v>
                </c:pt>
                <c:pt idx="4">
                  <c:v>102</c:v>
                </c:pt>
                <c:pt idx="5">
                  <c:v>116.5</c:v>
                </c:pt>
                <c:pt idx="6">
                  <c:v>131.5</c:v>
                </c:pt>
                <c:pt idx="7">
                  <c:v>146.5</c:v>
                </c:pt>
                <c:pt idx="8">
                  <c:v>161.5</c:v>
                </c:pt>
                <c:pt idx="9">
                  <c:v>174</c:v>
                </c:pt>
                <c:pt idx="10">
                  <c:v>186.5</c:v>
                </c:pt>
                <c:pt idx="11">
                  <c:v>199</c:v>
                </c:pt>
                <c:pt idx="12">
                  <c:v>209</c:v>
                </c:pt>
                <c:pt idx="13">
                  <c:v>219</c:v>
                </c:pt>
                <c:pt idx="14">
                  <c:v>230</c:v>
                </c:pt>
                <c:pt idx="15">
                  <c:v>242.5</c:v>
                </c:pt>
                <c:pt idx="16">
                  <c:v>255.5</c:v>
                </c:pt>
                <c:pt idx="17">
                  <c:v>270</c:v>
                </c:pt>
                <c:pt idx="18">
                  <c:v>288</c:v>
                </c:pt>
                <c:pt idx="19">
                  <c:v>310.5</c:v>
                </c:pt>
                <c:pt idx="20">
                  <c:v>351</c:v>
                </c:pt>
                <c:pt idx="21">
                  <c:v>379</c:v>
                </c:pt>
              </c:numCache>
            </c:numRef>
          </c:xVal>
          <c:yVal>
            <c:numRef>
              <c:f>RG!$M$4:$M$25</c:f>
              <c:numCache>
                <c:formatCode>0.0000</c:formatCode>
                <c:ptCount val="22"/>
                <c:pt idx="0">
                  <c:v>0</c:v>
                </c:pt>
                <c:pt idx="1">
                  <c:v>4.4039999999999999E-3</c:v>
                </c:pt>
                <c:pt idx="2">
                  <c:v>8.5416666666666679E-3</c:v>
                </c:pt>
                <c:pt idx="3">
                  <c:v>1.0995238095238094E-2</c:v>
                </c:pt>
                <c:pt idx="4">
                  <c:v>1.3942857142857146E-2</c:v>
                </c:pt>
                <c:pt idx="5">
                  <c:v>1.4266666666666672E-2</c:v>
                </c:pt>
                <c:pt idx="6">
                  <c:v>1.4906666666666669E-2</c:v>
                </c:pt>
                <c:pt idx="7">
                  <c:v>1.8126666666666669E-2</c:v>
                </c:pt>
                <c:pt idx="8">
                  <c:v>1.8633333333333339E-2</c:v>
                </c:pt>
                <c:pt idx="9">
                  <c:v>1.6251999999999999E-2</c:v>
                </c:pt>
                <c:pt idx="10">
                  <c:v>1.5566666666666654E-2</c:v>
                </c:pt>
                <c:pt idx="11">
                  <c:v>1.6800000000000016E-2</c:v>
                </c:pt>
                <c:pt idx="12">
                  <c:v>1.7079999999999984E-2</c:v>
                </c:pt>
                <c:pt idx="13">
                  <c:v>1.8460000000000011E-2</c:v>
                </c:pt>
                <c:pt idx="14">
                  <c:v>1.5499999999999995E-2</c:v>
                </c:pt>
                <c:pt idx="15">
                  <c:v>1.4530769230769219E-2</c:v>
                </c:pt>
                <c:pt idx="16">
                  <c:v>1.4838461538461526E-2</c:v>
                </c:pt>
                <c:pt idx="17">
                  <c:v>1.235E-2</c:v>
                </c:pt>
                <c:pt idx="18">
                  <c:v>1.0909999999999998E-2</c:v>
                </c:pt>
                <c:pt idx="19">
                  <c:v>8.8080000000000068E-3</c:v>
                </c:pt>
                <c:pt idx="20">
                  <c:v>4.108928571428575E-3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97-4508-94D6-6762A4BFEAEF}"/>
            </c:ext>
          </c:extLst>
        </c:ser>
        <c:ser>
          <c:idx val="18"/>
          <c:order val="3"/>
          <c:tx>
            <c:strRef>
              <c:f>RG!$N$2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RG!$P$4:$P$20</c:f>
              <c:numCache>
                <c:formatCode>0.0</c:formatCode>
                <c:ptCount val="17"/>
                <c:pt idx="0">
                  <c:v>0</c:v>
                </c:pt>
                <c:pt idx="1">
                  <c:v>32.5</c:v>
                </c:pt>
                <c:pt idx="2">
                  <c:v>80</c:v>
                </c:pt>
                <c:pt idx="3">
                  <c:v>107.5</c:v>
                </c:pt>
                <c:pt idx="4">
                  <c:v>130</c:v>
                </c:pt>
                <c:pt idx="5">
                  <c:v>149</c:v>
                </c:pt>
                <c:pt idx="6">
                  <c:v>168</c:v>
                </c:pt>
                <c:pt idx="7">
                  <c:v>187</c:v>
                </c:pt>
                <c:pt idx="8">
                  <c:v>202</c:v>
                </c:pt>
                <c:pt idx="9">
                  <c:v>215.5</c:v>
                </c:pt>
                <c:pt idx="10">
                  <c:v>231</c:v>
                </c:pt>
                <c:pt idx="11">
                  <c:v>247.5</c:v>
                </c:pt>
                <c:pt idx="12">
                  <c:v>266.5</c:v>
                </c:pt>
                <c:pt idx="13">
                  <c:v>287</c:v>
                </c:pt>
                <c:pt idx="14">
                  <c:v>313</c:v>
                </c:pt>
                <c:pt idx="15">
                  <c:v>355</c:v>
                </c:pt>
                <c:pt idx="16">
                  <c:v>381</c:v>
                </c:pt>
              </c:numCache>
            </c:numRef>
          </c:xVal>
          <c:yVal>
            <c:numRef>
              <c:f>RG!$Q$4:$Q$20</c:f>
              <c:numCache>
                <c:formatCode>0.0000</c:formatCode>
                <c:ptCount val="17"/>
                <c:pt idx="0">
                  <c:v>0</c:v>
                </c:pt>
                <c:pt idx="1">
                  <c:v>4.046153846153846E-3</c:v>
                </c:pt>
                <c:pt idx="2">
                  <c:v>7.5599999999999999E-3</c:v>
                </c:pt>
                <c:pt idx="3">
                  <c:v>8.7039999999999999E-3</c:v>
                </c:pt>
                <c:pt idx="4">
                  <c:v>1.3165E-2</c:v>
                </c:pt>
                <c:pt idx="5">
                  <c:v>1.2927777777777779E-2</c:v>
                </c:pt>
                <c:pt idx="6">
                  <c:v>1.1375000000000001E-2</c:v>
                </c:pt>
                <c:pt idx="7">
                  <c:v>1.1927777777777772E-2</c:v>
                </c:pt>
                <c:pt idx="8">
                  <c:v>1.4849999999999993E-2</c:v>
                </c:pt>
                <c:pt idx="9">
                  <c:v>1.4473333333333322E-2</c:v>
                </c:pt>
                <c:pt idx="10">
                  <c:v>1.1162499999999992E-2</c:v>
                </c:pt>
                <c:pt idx="11">
                  <c:v>1.2064705882352932E-2</c:v>
                </c:pt>
                <c:pt idx="12">
                  <c:v>9.3476190476190438E-3</c:v>
                </c:pt>
                <c:pt idx="13">
                  <c:v>8.8650000000000118E-3</c:v>
                </c:pt>
                <c:pt idx="14">
                  <c:v>7.6156250000000009E-3</c:v>
                </c:pt>
                <c:pt idx="15">
                  <c:v>2.8730769230769226E-3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B97-4508-94D6-6762A4BFEAEF}"/>
            </c:ext>
          </c:extLst>
        </c:ser>
        <c:ser>
          <c:idx val="20"/>
          <c:order val="4"/>
          <c:tx>
            <c:strRef>
              <c:f>RG!$R$2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RG!$T$4:$T$25</c:f>
              <c:numCache>
                <c:formatCode>0.0</c:formatCode>
                <c:ptCount val="22"/>
                <c:pt idx="0">
                  <c:v>0</c:v>
                </c:pt>
                <c:pt idx="1">
                  <c:v>25</c:v>
                </c:pt>
                <c:pt idx="2">
                  <c:v>62.5</c:v>
                </c:pt>
                <c:pt idx="3">
                  <c:v>84.5</c:v>
                </c:pt>
                <c:pt idx="4">
                  <c:v>104</c:v>
                </c:pt>
                <c:pt idx="5">
                  <c:v>121.5</c:v>
                </c:pt>
                <c:pt idx="6">
                  <c:v>135</c:v>
                </c:pt>
                <c:pt idx="7">
                  <c:v>147</c:v>
                </c:pt>
                <c:pt idx="8">
                  <c:v>159</c:v>
                </c:pt>
                <c:pt idx="9">
                  <c:v>171</c:v>
                </c:pt>
                <c:pt idx="10">
                  <c:v>183</c:v>
                </c:pt>
                <c:pt idx="11">
                  <c:v>195</c:v>
                </c:pt>
                <c:pt idx="12">
                  <c:v>207</c:v>
                </c:pt>
                <c:pt idx="13">
                  <c:v>219</c:v>
                </c:pt>
                <c:pt idx="14">
                  <c:v>231</c:v>
                </c:pt>
                <c:pt idx="15">
                  <c:v>245</c:v>
                </c:pt>
                <c:pt idx="16">
                  <c:v>261</c:v>
                </c:pt>
                <c:pt idx="17">
                  <c:v>277.5</c:v>
                </c:pt>
                <c:pt idx="18">
                  <c:v>296.5</c:v>
                </c:pt>
                <c:pt idx="19">
                  <c:v>319</c:v>
                </c:pt>
                <c:pt idx="20">
                  <c:v>355.5</c:v>
                </c:pt>
                <c:pt idx="21">
                  <c:v>380</c:v>
                </c:pt>
              </c:numCache>
            </c:numRef>
          </c:xVal>
          <c:yVal>
            <c:numRef>
              <c:f>RG!$U$4:$U$25</c:f>
              <c:numCache>
                <c:formatCode>0.0000</c:formatCode>
                <c:ptCount val="22"/>
                <c:pt idx="0">
                  <c:v>0</c:v>
                </c:pt>
                <c:pt idx="1">
                  <c:v>3.9000000000000003E-3</c:v>
                </c:pt>
                <c:pt idx="2">
                  <c:v>8.5759999999999986E-3</c:v>
                </c:pt>
                <c:pt idx="3">
                  <c:v>1.2656842105263159E-2</c:v>
                </c:pt>
                <c:pt idx="4">
                  <c:v>1.2607000000000002E-2</c:v>
                </c:pt>
                <c:pt idx="5">
                  <c:v>1.4699999999999994E-2</c:v>
                </c:pt>
                <c:pt idx="6">
                  <c:v>1.7874999999999992E-2</c:v>
                </c:pt>
                <c:pt idx="7">
                  <c:v>1.9125000000000003E-2</c:v>
                </c:pt>
                <c:pt idx="8">
                  <c:v>2.0549999999999995E-2</c:v>
                </c:pt>
                <c:pt idx="9">
                  <c:v>1.7475000000000001E-2</c:v>
                </c:pt>
                <c:pt idx="10">
                  <c:v>1.9561666666666661E-2</c:v>
                </c:pt>
                <c:pt idx="11">
                  <c:v>1.9058333333333326E-2</c:v>
                </c:pt>
                <c:pt idx="12">
                  <c:v>1.8666666666666682E-2</c:v>
                </c:pt>
                <c:pt idx="13">
                  <c:v>1.6625000000000001E-2</c:v>
                </c:pt>
                <c:pt idx="14">
                  <c:v>1.7533333333333328E-2</c:v>
                </c:pt>
                <c:pt idx="15">
                  <c:v>1.3593749999999988E-2</c:v>
                </c:pt>
                <c:pt idx="16">
                  <c:v>1.5118750000000014E-2</c:v>
                </c:pt>
                <c:pt idx="17">
                  <c:v>9.3941176470588202E-3</c:v>
                </c:pt>
                <c:pt idx="18">
                  <c:v>9.6666666666666602E-3</c:v>
                </c:pt>
                <c:pt idx="19">
                  <c:v>6.899999999999999E-3</c:v>
                </c:pt>
                <c:pt idx="20">
                  <c:v>3.3061224489795904E-3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B97-4508-94D6-6762A4BFEAEF}"/>
            </c:ext>
          </c:extLst>
        </c:ser>
        <c:ser>
          <c:idx val="21"/>
          <c:order val="5"/>
          <c:tx>
            <c:strRef>
              <c:f>RG!$V$2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RG!$X$4:$X$22</c:f>
              <c:numCache>
                <c:formatCode>0.0</c:formatCode>
                <c:ptCount val="19"/>
                <c:pt idx="0">
                  <c:v>0</c:v>
                </c:pt>
                <c:pt idx="1">
                  <c:v>23</c:v>
                </c:pt>
                <c:pt idx="2">
                  <c:v>58</c:v>
                </c:pt>
                <c:pt idx="3">
                  <c:v>80.5</c:v>
                </c:pt>
                <c:pt idx="4">
                  <c:v>100.5</c:v>
                </c:pt>
                <c:pt idx="5">
                  <c:v>117.5</c:v>
                </c:pt>
                <c:pt idx="6">
                  <c:v>132.5</c:v>
                </c:pt>
                <c:pt idx="7">
                  <c:v>148</c:v>
                </c:pt>
                <c:pt idx="8">
                  <c:v>163.5</c:v>
                </c:pt>
                <c:pt idx="9">
                  <c:v>178.5</c:v>
                </c:pt>
                <c:pt idx="10">
                  <c:v>193.5</c:v>
                </c:pt>
                <c:pt idx="11">
                  <c:v>208.5</c:v>
                </c:pt>
                <c:pt idx="12">
                  <c:v>225.5</c:v>
                </c:pt>
                <c:pt idx="13">
                  <c:v>242.5</c:v>
                </c:pt>
                <c:pt idx="14">
                  <c:v>257.5</c:v>
                </c:pt>
                <c:pt idx="15">
                  <c:v>275</c:v>
                </c:pt>
                <c:pt idx="16">
                  <c:v>302.5</c:v>
                </c:pt>
                <c:pt idx="17">
                  <c:v>350</c:v>
                </c:pt>
                <c:pt idx="18">
                  <c:v>380</c:v>
                </c:pt>
              </c:numCache>
            </c:numRef>
          </c:xVal>
          <c:yVal>
            <c:numRef>
              <c:f>RG!$Y$4:$Y$22</c:f>
              <c:numCache>
                <c:formatCode>0.0000</c:formatCode>
                <c:ptCount val="19"/>
                <c:pt idx="0">
                  <c:v>0</c:v>
                </c:pt>
                <c:pt idx="1">
                  <c:v>4.3253623188405791E-3</c:v>
                </c:pt>
                <c:pt idx="2">
                  <c:v>8.8881944444444451E-3</c:v>
                </c:pt>
                <c:pt idx="3">
                  <c:v>8.6458730158730148E-3</c:v>
                </c:pt>
                <c:pt idx="4">
                  <c:v>7.9083333333333297E-3</c:v>
                </c:pt>
                <c:pt idx="5">
                  <c:v>1.6046666666666667E-2</c:v>
                </c:pt>
                <c:pt idx="6">
                  <c:v>1.1439999999999999E-2</c:v>
                </c:pt>
                <c:pt idx="7">
                  <c:v>9.6687500000000037E-3</c:v>
                </c:pt>
                <c:pt idx="8">
                  <c:v>1.6262444444444447E-2</c:v>
                </c:pt>
                <c:pt idx="9">
                  <c:v>1.6533333333333334E-2</c:v>
                </c:pt>
                <c:pt idx="10">
                  <c:v>1.4176666666666667E-2</c:v>
                </c:pt>
                <c:pt idx="11">
                  <c:v>1.0233888888888891E-2</c:v>
                </c:pt>
                <c:pt idx="12">
                  <c:v>1.427368421052631E-2</c:v>
                </c:pt>
                <c:pt idx="13">
                  <c:v>1.2919999999999997E-2</c:v>
                </c:pt>
                <c:pt idx="14">
                  <c:v>1.5599999999999999E-2</c:v>
                </c:pt>
                <c:pt idx="15">
                  <c:v>7.2100000000000055E-3</c:v>
                </c:pt>
                <c:pt idx="16">
                  <c:v>6.1542857142857094E-3</c:v>
                </c:pt>
                <c:pt idx="17">
                  <c:v>4.4200000000000021E-3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B97-4508-94D6-6762A4BFEAEF}"/>
            </c:ext>
          </c:extLst>
        </c:ser>
        <c:ser>
          <c:idx val="14"/>
          <c:order val="6"/>
          <c:tx>
            <c:strRef>
              <c:f>RG!$Z$2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RG!$AC$4:$AC$24</c:f>
              <c:numCache>
                <c:formatCode>0.0</c:formatCode>
                <c:ptCount val="21"/>
                <c:pt idx="0">
                  <c:v>0</c:v>
                </c:pt>
                <c:pt idx="1">
                  <c:v>25.116201117318436</c:v>
                </c:pt>
                <c:pt idx="2">
                  <c:v>61.939106145251401</c:v>
                </c:pt>
                <c:pt idx="3">
                  <c:v>84.288268156424579</c:v>
                </c:pt>
                <c:pt idx="4">
                  <c:v>104.50893854748603</c:v>
                </c:pt>
                <c:pt idx="5">
                  <c:v>122.3882681564246</c:v>
                </c:pt>
                <c:pt idx="6">
                  <c:v>137.28770949720672</c:v>
                </c:pt>
                <c:pt idx="7">
                  <c:v>151.33575418994414</c:v>
                </c:pt>
                <c:pt idx="8">
                  <c:v>166.02234636871509</c:v>
                </c:pt>
                <c:pt idx="9">
                  <c:v>178.58044692737431</c:v>
                </c:pt>
                <c:pt idx="10">
                  <c:v>191.35139664804467</c:v>
                </c:pt>
                <c:pt idx="11">
                  <c:v>204.76089385474859</c:v>
                </c:pt>
                <c:pt idx="12">
                  <c:v>215.40335195530727</c:v>
                </c:pt>
                <c:pt idx="13">
                  <c:v>227.32290502793296</c:v>
                </c:pt>
                <c:pt idx="14">
                  <c:v>241.37094972067038</c:v>
                </c:pt>
                <c:pt idx="15">
                  <c:v>256.27039106145253</c:v>
                </c:pt>
                <c:pt idx="16">
                  <c:v>272.23407821229051</c:v>
                </c:pt>
                <c:pt idx="17">
                  <c:v>290.75195530726262</c:v>
                </c:pt>
                <c:pt idx="18">
                  <c:v>315.01675977653633</c:v>
                </c:pt>
                <c:pt idx="19">
                  <c:v>354.81955307262569</c:v>
                </c:pt>
                <c:pt idx="20">
                  <c:v>381</c:v>
                </c:pt>
              </c:numCache>
            </c:numRef>
          </c:xVal>
          <c:yVal>
            <c:numRef>
              <c:f>RG!$AD$4:$AD$24</c:f>
              <c:numCache>
                <c:formatCode>0.0000</c:formatCode>
                <c:ptCount val="21"/>
                <c:pt idx="0">
                  <c:v>0</c:v>
                </c:pt>
                <c:pt idx="1">
                  <c:v>4.4250986105550368E-3</c:v>
                </c:pt>
                <c:pt idx="2">
                  <c:v>8.5110777061958177E-3</c:v>
                </c:pt>
                <c:pt idx="3">
                  <c:v>1.0973028871391078E-2</c:v>
                </c:pt>
                <c:pt idx="4">
                  <c:v>1.3445880723242916E-2</c:v>
                </c:pt>
                <c:pt idx="5">
                  <c:v>1.3115704286964113E-2</c:v>
                </c:pt>
                <c:pt idx="6">
                  <c:v>1.3779509214574003E-2</c:v>
                </c:pt>
                <c:pt idx="7">
                  <c:v>1.6019728158980135E-2</c:v>
                </c:pt>
                <c:pt idx="8">
                  <c:v>1.6844755802583496E-2</c:v>
                </c:pt>
                <c:pt idx="9">
                  <c:v>1.7626253718285211E-2</c:v>
                </c:pt>
                <c:pt idx="10">
                  <c:v>1.5064770653668329E-2</c:v>
                </c:pt>
                <c:pt idx="11">
                  <c:v>1.8536768841394768E-2</c:v>
                </c:pt>
                <c:pt idx="12">
                  <c:v>1.5585798934224187E-2</c:v>
                </c:pt>
                <c:pt idx="13">
                  <c:v>1.6058043847460256E-2</c:v>
                </c:pt>
                <c:pt idx="14">
                  <c:v>1.5093948900918593E-2</c:v>
                </c:pt>
                <c:pt idx="15">
                  <c:v>1.3524526868351979E-2</c:v>
                </c:pt>
                <c:pt idx="16">
                  <c:v>1.2040840840840856E-2</c:v>
                </c:pt>
                <c:pt idx="17">
                  <c:v>1.009823097112858E-2</c:v>
                </c:pt>
                <c:pt idx="18">
                  <c:v>8.3759432414698392E-3</c:v>
                </c:pt>
                <c:pt idx="19">
                  <c:v>3.8781805475535075E-3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FAE-47AB-A047-C1A6CF9C9503}"/>
            </c:ext>
          </c:extLst>
        </c:ser>
        <c:ser>
          <c:idx val="13"/>
          <c:order val="7"/>
          <c:tx>
            <c:strRef>
              <c:f>RG!$AE$2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RG!$AH$4:$AH$23</c:f>
              <c:numCache>
                <c:formatCode>0.0</c:formatCode>
                <c:ptCount val="20"/>
                <c:pt idx="0">
                  <c:v>0</c:v>
                </c:pt>
                <c:pt idx="1">
                  <c:v>21.783632286995516</c:v>
                </c:pt>
                <c:pt idx="2">
                  <c:v>56.381165919282509</c:v>
                </c:pt>
                <c:pt idx="3">
                  <c:v>79.873318385650222</c:v>
                </c:pt>
                <c:pt idx="4">
                  <c:v>98.880605381165907</c:v>
                </c:pt>
                <c:pt idx="5">
                  <c:v>117.6743273542601</c:v>
                </c:pt>
                <c:pt idx="6">
                  <c:v>134.54596412556054</c:v>
                </c:pt>
                <c:pt idx="7">
                  <c:v>149.49551569506724</c:v>
                </c:pt>
                <c:pt idx="8">
                  <c:v>166.36715246636771</c:v>
                </c:pt>
                <c:pt idx="9">
                  <c:v>182.59809417040358</c:v>
                </c:pt>
                <c:pt idx="10">
                  <c:v>198.61547085201795</c:v>
                </c:pt>
                <c:pt idx="11">
                  <c:v>216.98206278026905</c:v>
                </c:pt>
                <c:pt idx="12">
                  <c:v>233.64013452914799</c:v>
                </c:pt>
                <c:pt idx="13">
                  <c:v>246.45403587443948</c:v>
                </c:pt>
                <c:pt idx="14">
                  <c:v>260.12219730941706</c:v>
                </c:pt>
                <c:pt idx="15">
                  <c:v>276.1395739910314</c:v>
                </c:pt>
                <c:pt idx="16">
                  <c:v>296.42825112107624</c:v>
                </c:pt>
                <c:pt idx="17">
                  <c:v>319.92040358744396</c:v>
                </c:pt>
                <c:pt idx="18">
                  <c:v>356.44002242152465</c:v>
                </c:pt>
                <c:pt idx="19">
                  <c:v>381</c:v>
                </c:pt>
              </c:numCache>
            </c:numRef>
          </c:xVal>
          <c:yVal>
            <c:numRef>
              <c:f>RG!$AI$4:$AI$23</c:f>
              <c:numCache>
                <c:formatCode>0.0000</c:formatCode>
                <c:ptCount val="20"/>
                <c:pt idx="0">
                  <c:v>0</c:v>
                </c:pt>
                <c:pt idx="1">
                  <c:v>3.849220318048479E-3</c:v>
                </c:pt>
                <c:pt idx="2">
                  <c:v>7.1328783902012242E-3</c:v>
                </c:pt>
                <c:pt idx="3">
                  <c:v>9.584902887139108E-3</c:v>
                </c:pt>
                <c:pt idx="4">
                  <c:v>1.1447903627431184E-2</c:v>
                </c:pt>
                <c:pt idx="5">
                  <c:v>1.0602324709411314E-2</c:v>
                </c:pt>
                <c:pt idx="6">
                  <c:v>1.5615853018372721E-2</c:v>
                </c:pt>
                <c:pt idx="7">
                  <c:v>1.2308897637795288E-2</c:v>
                </c:pt>
                <c:pt idx="8">
                  <c:v>1.4869668214550092E-2</c:v>
                </c:pt>
                <c:pt idx="9">
                  <c:v>1.5622813364545636E-2</c:v>
                </c:pt>
                <c:pt idx="10">
                  <c:v>1.0942063820969749E-2</c:v>
                </c:pt>
                <c:pt idx="11">
                  <c:v>1.1657261592300966E-2</c:v>
                </c:pt>
                <c:pt idx="12">
                  <c:v>1.5092983377077811E-2</c:v>
                </c:pt>
                <c:pt idx="13">
                  <c:v>1.6302607174103239E-2</c:v>
                </c:pt>
                <c:pt idx="14">
                  <c:v>1.3138304770727197E-2</c:v>
                </c:pt>
                <c:pt idx="15">
                  <c:v>1.231132449907176E-2</c:v>
                </c:pt>
                <c:pt idx="16">
                  <c:v>8.8358899581996858E-3</c:v>
                </c:pt>
                <c:pt idx="17">
                  <c:v>7.8514060742407212E-3</c:v>
                </c:pt>
                <c:pt idx="18">
                  <c:v>4.3139290197420988E-3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FAE-47AB-A047-C1A6CF9C9503}"/>
            </c:ext>
          </c:extLst>
        </c:ser>
        <c:ser>
          <c:idx val="12"/>
          <c:order val="8"/>
          <c:tx>
            <c:strRef>
              <c:f>RG!$AJ$2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RG!$AM$4:$AM$23</c:f>
              <c:numCache>
                <c:formatCode>0.0</c:formatCode>
                <c:ptCount val="20"/>
                <c:pt idx="0">
                  <c:v>0</c:v>
                </c:pt>
                <c:pt idx="1">
                  <c:v>22.86862967157418</c:v>
                </c:pt>
                <c:pt idx="2">
                  <c:v>58.034541336353342</c:v>
                </c:pt>
                <c:pt idx="3">
                  <c:v>80.471687429218576</c:v>
                </c:pt>
                <c:pt idx="4">
                  <c:v>99.672706681766698</c:v>
                </c:pt>
                <c:pt idx="5">
                  <c:v>117.36353340883352</c:v>
                </c:pt>
                <c:pt idx="6">
                  <c:v>131.60249150622877</c:v>
                </c:pt>
                <c:pt idx="7">
                  <c:v>143.89977349943376</c:v>
                </c:pt>
                <c:pt idx="8">
                  <c:v>159.00169875424689</c:v>
                </c:pt>
                <c:pt idx="9">
                  <c:v>176.04530011325028</c:v>
                </c:pt>
                <c:pt idx="10">
                  <c:v>192.44167610419026</c:v>
                </c:pt>
                <c:pt idx="11">
                  <c:v>206.46489241223102</c:v>
                </c:pt>
                <c:pt idx="12">
                  <c:v>219.62514156285391</c:v>
                </c:pt>
                <c:pt idx="13">
                  <c:v>234.72706681766704</c:v>
                </c:pt>
                <c:pt idx="14">
                  <c:v>251.12344280860702</c:v>
                </c:pt>
                <c:pt idx="15">
                  <c:v>267.73556058890148</c:v>
                </c:pt>
                <c:pt idx="16">
                  <c:v>284.5634201585504</c:v>
                </c:pt>
                <c:pt idx="17">
                  <c:v>306.13759909399772</c:v>
                </c:pt>
                <c:pt idx="18">
                  <c:v>350.14892412231029</c:v>
                </c:pt>
                <c:pt idx="19">
                  <c:v>381</c:v>
                </c:pt>
              </c:numCache>
            </c:numRef>
          </c:xVal>
          <c:yVal>
            <c:numRef>
              <c:f>RG!$AN$4:$AN$23</c:f>
              <c:numCache>
                <c:formatCode>0.0000</c:formatCode>
                <c:ptCount val="20"/>
                <c:pt idx="0">
                  <c:v>0</c:v>
                </c:pt>
                <c:pt idx="1">
                  <c:v>3.4282771257366411E-3</c:v>
                </c:pt>
                <c:pt idx="2">
                  <c:v>6.5025660900574584E-3</c:v>
                </c:pt>
                <c:pt idx="3">
                  <c:v>8.520495523165984E-3</c:v>
                </c:pt>
                <c:pt idx="4">
                  <c:v>1.125849831271091E-2</c:v>
                </c:pt>
                <c:pt idx="5">
                  <c:v>1.3528904199475068E-2</c:v>
                </c:pt>
                <c:pt idx="6">
                  <c:v>1.2285579110303525E-2</c:v>
                </c:pt>
                <c:pt idx="7">
                  <c:v>1.3029065842576121E-2</c:v>
                </c:pt>
                <c:pt idx="8">
                  <c:v>1.3855990757565568E-2</c:v>
                </c:pt>
                <c:pt idx="9">
                  <c:v>1.4175446121318172E-2</c:v>
                </c:pt>
                <c:pt idx="10">
                  <c:v>1.5207544109069703E-2</c:v>
                </c:pt>
                <c:pt idx="11">
                  <c:v>1.3216729455154296E-2</c:v>
                </c:pt>
                <c:pt idx="12">
                  <c:v>1.359102836103822E-2</c:v>
                </c:pt>
                <c:pt idx="13">
                  <c:v>1.309900737325596E-2</c:v>
                </c:pt>
                <c:pt idx="14">
                  <c:v>1.1917809703611594E-2</c:v>
                </c:pt>
                <c:pt idx="15">
                  <c:v>9.3928232795686805E-3</c:v>
                </c:pt>
                <c:pt idx="16">
                  <c:v>8.650601730339276E-3</c:v>
                </c:pt>
                <c:pt idx="17">
                  <c:v>8.4406118975565367E-3</c:v>
                </c:pt>
                <c:pt idx="18">
                  <c:v>4.2853538820467911E-3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FAE-47AB-A047-C1A6CF9C9503}"/>
            </c:ext>
          </c:extLst>
        </c:ser>
        <c:ser>
          <c:idx val="11"/>
          <c:order val="9"/>
          <c:tx>
            <c:strRef>
              <c:f>RG!$AO$2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RG!$AR$4:$AR$22</c:f>
              <c:numCache>
                <c:formatCode>0.0</c:formatCode>
                <c:ptCount val="19"/>
                <c:pt idx="0">
                  <c:v>0</c:v>
                </c:pt>
                <c:pt idx="1">
                  <c:v>26.511784511784512</c:v>
                </c:pt>
                <c:pt idx="2">
                  <c:v>64.782828282828291</c:v>
                </c:pt>
                <c:pt idx="3">
                  <c:v>86.804713804713799</c:v>
                </c:pt>
                <c:pt idx="4">
                  <c:v>106.26094276094275</c:v>
                </c:pt>
                <c:pt idx="5">
                  <c:v>123.15151515151516</c:v>
                </c:pt>
                <c:pt idx="6">
                  <c:v>138.75925925925927</c:v>
                </c:pt>
                <c:pt idx="7">
                  <c:v>153.08417508417509</c:v>
                </c:pt>
                <c:pt idx="8">
                  <c:v>167.1952861952862</c:v>
                </c:pt>
                <c:pt idx="9">
                  <c:v>182.58922558922558</c:v>
                </c:pt>
                <c:pt idx="10">
                  <c:v>196.70033670033672</c:v>
                </c:pt>
                <c:pt idx="11">
                  <c:v>210.81144781144781</c:v>
                </c:pt>
                <c:pt idx="12">
                  <c:v>227.06060606060606</c:v>
                </c:pt>
                <c:pt idx="13">
                  <c:v>251.43434343434342</c:v>
                </c:pt>
                <c:pt idx="14">
                  <c:v>275.80808080808083</c:v>
                </c:pt>
                <c:pt idx="15">
                  <c:v>292.27104377104376</c:v>
                </c:pt>
                <c:pt idx="16">
                  <c:v>312.15488215488216</c:v>
                </c:pt>
                <c:pt idx="17">
                  <c:v>352.56397306397309</c:v>
                </c:pt>
                <c:pt idx="18">
                  <c:v>381</c:v>
                </c:pt>
              </c:numCache>
            </c:numRef>
          </c:xVal>
          <c:yVal>
            <c:numRef>
              <c:f>RG!$AS$4:$AS$22</c:f>
              <c:numCache>
                <c:formatCode>0.0000</c:formatCode>
                <c:ptCount val="19"/>
                <c:pt idx="0">
                  <c:v>0</c:v>
                </c:pt>
                <c:pt idx="1">
                  <c:v>4.2620197802895601E-3</c:v>
                </c:pt>
                <c:pt idx="2">
                  <c:v>8.397909921259843E-3</c:v>
                </c:pt>
                <c:pt idx="3">
                  <c:v>9.0523758366141717E-3</c:v>
                </c:pt>
                <c:pt idx="4">
                  <c:v>1.2408171616919981E-2</c:v>
                </c:pt>
                <c:pt idx="5">
                  <c:v>1.3224009448818894E-2</c:v>
                </c:pt>
                <c:pt idx="6">
                  <c:v>1.2126195871461996E-2</c:v>
                </c:pt>
                <c:pt idx="7">
                  <c:v>1.5187628976377982E-2</c:v>
                </c:pt>
                <c:pt idx="8">
                  <c:v>1.5163110236220459E-2</c:v>
                </c:pt>
                <c:pt idx="9">
                  <c:v>1.6111723818897628E-2</c:v>
                </c:pt>
                <c:pt idx="10">
                  <c:v>1.8412004409448811E-2</c:v>
                </c:pt>
                <c:pt idx="11">
                  <c:v>1.5921382677165349E-2</c:v>
                </c:pt>
                <c:pt idx="12">
                  <c:v>1.3533775511811038E-2</c:v>
                </c:pt>
                <c:pt idx="13">
                  <c:v>5.9251089167908066E-3</c:v>
                </c:pt>
                <c:pt idx="14">
                  <c:v>1.1597598602362195E-2</c:v>
                </c:pt>
                <c:pt idx="15">
                  <c:v>1.0358593956160919E-2</c:v>
                </c:pt>
                <c:pt idx="16">
                  <c:v>8.0119508436445452E-3</c:v>
                </c:pt>
                <c:pt idx="17">
                  <c:v>3.8228090107157702E-3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FAE-47AB-A047-C1A6CF9C9503}"/>
            </c:ext>
          </c:extLst>
        </c:ser>
        <c:ser>
          <c:idx val="10"/>
          <c:order val="10"/>
          <c:tx>
            <c:strRef>
              <c:f>RG!$AT$2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RG!$AW$4:$AW$23</c:f>
              <c:numCache>
                <c:formatCode>0.0</c:formatCode>
                <c:ptCount val="20"/>
                <c:pt idx="0">
                  <c:v>0</c:v>
                </c:pt>
                <c:pt idx="1">
                  <c:v>23.571428571428569</c:v>
                </c:pt>
                <c:pt idx="2">
                  <c:v>59.357142857142854</c:v>
                </c:pt>
                <c:pt idx="3">
                  <c:v>81.642857142857139</c:v>
                </c:pt>
                <c:pt idx="4">
                  <c:v>100.92857142857142</c:v>
                </c:pt>
                <c:pt idx="5">
                  <c:v>117.85714285714286</c:v>
                </c:pt>
                <c:pt idx="6">
                  <c:v>133.07142857142856</c:v>
                </c:pt>
                <c:pt idx="7">
                  <c:v>156.85714285714283</c:v>
                </c:pt>
                <c:pt idx="8">
                  <c:v>180</c:v>
                </c:pt>
                <c:pt idx="9">
                  <c:v>192.64285714285717</c:v>
                </c:pt>
                <c:pt idx="10">
                  <c:v>203.57142857142858</c:v>
                </c:pt>
                <c:pt idx="11">
                  <c:v>215.14285714285717</c:v>
                </c:pt>
                <c:pt idx="12">
                  <c:v>225.85714285714286</c:v>
                </c:pt>
                <c:pt idx="13">
                  <c:v>237.64285714285717</c:v>
                </c:pt>
                <c:pt idx="14">
                  <c:v>252.64285714285714</c:v>
                </c:pt>
                <c:pt idx="15">
                  <c:v>268.28571428571428</c:v>
                </c:pt>
                <c:pt idx="16">
                  <c:v>286.28571428571433</c:v>
                </c:pt>
                <c:pt idx="17">
                  <c:v>308.78571428571433</c:v>
                </c:pt>
                <c:pt idx="18">
                  <c:v>351.21428571428572</c:v>
                </c:pt>
                <c:pt idx="19">
                  <c:v>381</c:v>
                </c:pt>
              </c:numCache>
            </c:numRef>
          </c:xVal>
          <c:yVal>
            <c:numRef>
              <c:f>RG!$AX$4:$AX$23</c:f>
              <c:numCache>
                <c:formatCode>0.0000</c:formatCode>
                <c:ptCount val="20"/>
                <c:pt idx="0">
                  <c:v>0</c:v>
                </c:pt>
                <c:pt idx="1">
                  <c:v>4.1639393939393943E-3</c:v>
                </c:pt>
                <c:pt idx="2">
                  <c:v>7.3807017543859642E-3</c:v>
                </c:pt>
                <c:pt idx="3">
                  <c:v>1.0078014184397166E-2</c:v>
                </c:pt>
                <c:pt idx="4">
                  <c:v>1.163953488372093E-2</c:v>
                </c:pt>
                <c:pt idx="5">
                  <c:v>1.4064814814814818E-2</c:v>
                </c:pt>
                <c:pt idx="6">
                  <c:v>1.4946666666666678E-2</c:v>
                </c:pt>
                <c:pt idx="7">
                  <c:v>7.4574561403508779E-3</c:v>
                </c:pt>
                <c:pt idx="8">
                  <c:v>1.766770833333332E-2</c:v>
                </c:pt>
                <c:pt idx="9">
                  <c:v>1.712839506172837E-2</c:v>
                </c:pt>
                <c:pt idx="10">
                  <c:v>2.0513888888888911E-2</c:v>
                </c:pt>
                <c:pt idx="11">
                  <c:v>1.5765555555555557E-2</c:v>
                </c:pt>
                <c:pt idx="12">
                  <c:v>2.413833333333339E-2</c:v>
                </c:pt>
                <c:pt idx="13">
                  <c:v>1.413999999999997E-2</c:v>
                </c:pt>
                <c:pt idx="14">
                  <c:v>1.3746666666666714E-2</c:v>
                </c:pt>
                <c:pt idx="15">
                  <c:v>1.0493859649122779E-2</c:v>
                </c:pt>
                <c:pt idx="16">
                  <c:v>9.9166666666666622E-3</c:v>
                </c:pt>
                <c:pt idx="17">
                  <c:v>9.0446327683615813E-3</c:v>
                </c:pt>
                <c:pt idx="18">
                  <c:v>3.9112709832134322E-3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AE-47AB-A047-C1A6CF9C9503}"/>
            </c:ext>
          </c:extLst>
        </c:ser>
        <c:ser>
          <c:idx val="9"/>
          <c:order val="11"/>
          <c:tx>
            <c:strRef>
              <c:f>RG!$AY$2</c:f>
              <c:strCache>
                <c:ptCount val="1"/>
                <c:pt idx="0">
                  <c:v>2007*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RG!$BB$4:$BB$23</c:f>
              <c:numCache>
                <c:formatCode>0.0</c:formatCode>
                <c:ptCount val="20"/>
                <c:pt idx="0">
                  <c:v>0</c:v>
                </c:pt>
                <c:pt idx="1">
                  <c:v>19.15524861878453</c:v>
                </c:pt>
                <c:pt idx="2">
                  <c:v>51.15082872928177</c:v>
                </c:pt>
                <c:pt idx="3">
                  <c:v>76.199999999999989</c:v>
                </c:pt>
                <c:pt idx="4">
                  <c:v>97.249723756906064</c:v>
                </c:pt>
                <c:pt idx="5">
                  <c:v>114.29999999999998</c:v>
                </c:pt>
                <c:pt idx="6">
                  <c:v>131.56077348066299</c:v>
                </c:pt>
                <c:pt idx="7">
                  <c:v>149.87403314917128</c:v>
                </c:pt>
                <c:pt idx="8">
                  <c:v>167.55580110497237</c:v>
                </c:pt>
                <c:pt idx="9">
                  <c:v>183.97458563535912</c:v>
                </c:pt>
                <c:pt idx="10">
                  <c:v>199.76187845303866</c:v>
                </c:pt>
                <c:pt idx="11">
                  <c:v>214.91767955801106</c:v>
                </c:pt>
                <c:pt idx="12">
                  <c:v>230.28397790055249</c:v>
                </c:pt>
                <c:pt idx="13">
                  <c:v>247.75524861878452</c:v>
                </c:pt>
                <c:pt idx="14">
                  <c:v>266.91049723756907</c:v>
                </c:pt>
                <c:pt idx="15">
                  <c:v>286.0657458563536</c:v>
                </c:pt>
                <c:pt idx="16">
                  <c:v>306.06298342541436</c:v>
                </c:pt>
                <c:pt idx="17">
                  <c:v>329.42817679558016</c:v>
                </c:pt>
                <c:pt idx="18">
                  <c:v>361.63425414364644</c:v>
                </c:pt>
                <c:pt idx="19">
                  <c:v>381</c:v>
                </c:pt>
              </c:numCache>
            </c:numRef>
          </c:xVal>
          <c:yVal>
            <c:numRef>
              <c:f>RG!$BC$4:$BC$23</c:f>
              <c:numCache>
                <c:formatCode>0.0000</c:formatCode>
                <c:ptCount val="20"/>
                <c:pt idx="0">
                  <c:v>0</c:v>
                </c:pt>
                <c:pt idx="1">
                  <c:v>4.3685154740272852E-3</c:v>
                </c:pt>
                <c:pt idx="2">
                  <c:v>6.1010020605347815E-3</c:v>
                </c:pt>
                <c:pt idx="3">
                  <c:v>9.3317630554801377E-3</c:v>
                </c:pt>
                <c:pt idx="4">
                  <c:v>1.1162533849935421E-2</c:v>
                </c:pt>
                <c:pt idx="5">
                  <c:v>1.2888286560333809E-2</c:v>
                </c:pt>
                <c:pt idx="6">
                  <c:v>1.3214626823536583E-2</c:v>
                </c:pt>
                <c:pt idx="7">
                  <c:v>1.221546207647339E-2</c:v>
                </c:pt>
                <c:pt idx="8">
                  <c:v>1.4793097933070872E-2</c:v>
                </c:pt>
                <c:pt idx="9">
                  <c:v>1.5913031265828631E-2</c:v>
                </c:pt>
                <c:pt idx="10">
                  <c:v>1.4797437989170251E-2</c:v>
                </c:pt>
                <c:pt idx="11">
                  <c:v>1.3860378702662162E-2</c:v>
                </c:pt>
                <c:pt idx="12">
                  <c:v>1.3747732191370819E-2</c:v>
                </c:pt>
                <c:pt idx="13">
                  <c:v>1.2428068435889984E-2</c:v>
                </c:pt>
                <c:pt idx="14">
                  <c:v>1.163899286139956E-2</c:v>
                </c:pt>
                <c:pt idx="15">
                  <c:v>9.7197252195327689E-3</c:v>
                </c:pt>
                <c:pt idx="16">
                  <c:v>9.1448019830854179E-3</c:v>
                </c:pt>
                <c:pt idx="17">
                  <c:v>6.4621903819399671E-3</c:v>
                </c:pt>
                <c:pt idx="18">
                  <c:v>3.1640058579634057E-3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AE-47AB-A047-C1A6CF9C9503}"/>
            </c:ext>
          </c:extLst>
        </c:ser>
        <c:ser>
          <c:idx val="8"/>
          <c:order val="12"/>
          <c:tx>
            <c:strRef>
              <c:f>RG!$BD$2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RG!$BG$4:$BG$21</c:f>
              <c:numCache>
                <c:formatCode>0.0</c:formatCode>
                <c:ptCount val="18"/>
                <c:pt idx="0">
                  <c:v>0</c:v>
                </c:pt>
                <c:pt idx="1">
                  <c:v>24.268883878241265</c:v>
                </c:pt>
                <c:pt idx="2">
                  <c:v>62.712514092446455</c:v>
                </c:pt>
                <c:pt idx="3">
                  <c:v>89.55862457722661</c:v>
                </c:pt>
                <c:pt idx="4">
                  <c:v>111.67981961668545</c:v>
                </c:pt>
                <c:pt idx="5">
                  <c:v>129.93517474633595</c:v>
                </c:pt>
                <c:pt idx="6">
                  <c:v>148.19052987598644</c:v>
                </c:pt>
                <c:pt idx="7">
                  <c:v>166.44588500563697</c:v>
                </c:pt>
                <c:pt idx="8">
                  <c:v>183.62739571589628</c:v>
                </c:pt>
                <c:pt idx="9">
                  <c:v>201.02367531003381</c:v>
                </c:pt>
                <c:pt idx="10">
                  <c:v>218.84949267192786</c:v>
                </c:pt>
                <c:pt idx="11">
                  <c:v>236.89007891770012</c:v>
                </c:pt>
                <c:pt idx="12">
                  <c:v>256.00450958286359</c:v>
                </c:pt>
                <c:pt idx="13">
                  <c:v>275.97801578354</c:v>
                </c:pt>
                <c:pt idx="14">
                  <c:v>298.31397970687709</c:v>
                </c:pt>
                <c:pt idx="15">
                  <c:v>324.08624577226601</c:v>
                </c:pt>
                <c:pt idx="16">
                  <c:v>359.30834272829759</c:v>
                </c:pt>
                <c:pt idx="17">
                  <c:v>381</c:v>
                </c:pt>
              </c:numCache>
            </c:numRef>
          </c:xVal>
          <c:yVal>
            <c:numRef>
              <c:f>RG!$BH$4:$BH$21</c:f>
              <c:numCache>
                <c:formatCode>0.0000</c:formatCode>
                <c:ptCount val="18"/>
                <c:pt idx="0">
                  <c:v>0</c:v>
                </c:pt>
                <c:pt idx="1">
                  <c:v>4.6917416517625555E-3</c:v>
                </c:pt>
                <c:pt idx="2">
                  <c:v>7.0890157480314976E-3</c:v>
                </c:pt>
                <c:pt idx="3">
                  <c:v>1.0212659964114652E-2</c:v>
                </c:pt>
                <c:pt idx="4">
                  <c:v>1.147110474827011E-2</c:v>
                </c:pt>
                <c:pt idx="5">
                  <c:v>1.4483805454196278E-2</c:v>
                </c:pt>
                <c:pt idx="6">
                  <c:v>1.4593448982939634E-2</c:v>
                </c:pt>
                <c:pt idx="7">
                  <c:v>1.4603521968290544E-2</c:v>
                </c:pt>
                <c:pt idx="8">
                  <c:v>1.5191046503802413E-2</c:v>
                </c:pt>
                <c:pt idx="9">
                  <c:v>1.4786659167604025E-2</c:v>
                </c:pt>
                <c:pt idx="10">
                  <c:v>1.4563774192860049E-2</c:v>
                </c:pt>
                <c:pt idx="11">
                  <c:v>1.4232074545121603E-2</c:v>
                </c:pt>
                <c:pt idx="12">
                  <c:v>1.2603481937946168E-2</c:v>
                </c:pt>
                <c:pt idx="13">
                  <c:v>1.1829683719419028E-2</c:v>
                </c:pt>
                <c:pt idx="14">
                  <c:v>9.5655661463369696E-3</c:v>
                </c:pt>
                <c:pt idx="15">
                  <c:v>7.9725585227772428E-3</c:v>
                </c:pt>
                <c:pt idx="16">
                  <c:v>3.4738297796314999E-3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AE-47AB-A047-C1A6CF9C9503}"/>
            </c:ext>
          </c:extLst>
        </c:ser>
        <c:ser>
          <c:idx val="7"/>
          <c:order val="13"/>
          <c:tx>
            <c:strRef>
              <c:f>RG!$BI$2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RG!$BL$4:$BL$22</c:f>
              <c:numCache>
                <c:formatCode>0.0</c:formatCode>
                <c:ptCount val="19"/>
                <c:pt idx="0">
                  <c:v>0</c:v>
                </c:pt>
                <c:pt idx="1">
                  <c:v>25.611666666666668</c:v>
                </c:pt>
                <c:pt idx="2">
                  <c:v>65.61666666666666</c:v>
                </c:pt>
                <c:pt idx="3">
                  <c:v>91.651666666666671</c:v>
                </c:pt>
                <c:pt idx="4">
                  <c:v>112.60666666666667</c:v>
                </c:pt>
                <c:pt idx="5">
                  <c:v>130.59833333333333</c:v>
                </c:pt>
                <c:pt idx="6">
                  <c:v>145.83833333333334</c:v>
                </c:pt>
                <c:pt idx="7">
                  <c:v>159.38499999999999</c:v>
                </c:pt>
                <c:pt idx="8">
                  <c:v>172.29666666666668</c:v>
                </c:pt>
                <c:pt idx="9">
                  <c:v>184.99666666666667</c:v>
                </c:pt>
                <c:pt idx="10">
                  <c:v>198.33166666666665</c:v>
                </c:pt>
                <c:pt idx="11">
                  <c:v>211.45499999999998</c:v>
                </c:pt>
                <c:pt idx="12">
                  <c:v>225.00166666666667</c:v>
                </c:pt>
                <c:pt idx="13">
                  <c:v>240.03</c:v>
                </c:pt>
                <c:pt idx="14">
                  <c:v>253.78833333333333</c:v>
                </c:pt>
                <c:pt idx="15">
                  <c:v>266.065</c:v>
                </c:pt>
                <c:pt idx="16">
                  <c:v>284.90333333333331</c:v>
                </c:pt>
                <c:pt idx="17">
                  <c:v>308.39833333333331</c:v>
                </c:pt>
                <c:pt idx="18">
                  <c:v>350.30833333333334</c:v>
                </c:pt>
              </c:numCache>
            </c:numRef>
          </c:xVal>
          <c:yVal>
            <c:numRef>
              <c:f>RG!$BM$4:$BM$22</c:f>
              <c:numCache>
                <c:formatCode>0.0000</c:formatCode>
                <c:ptCount val="19"/>
                <c:pt idx="0">
                  <c:v>0</c:v>
                </c:pt>
                <c:pt idx="1">
                  <c:v>3.9425392073924636E-3</c:v>
                </c:pt>
                <c:pt idx="2">
                  <c:v>5.7769800833719354E-3</c:v>
                </c:pt>
                <c:pt idx="3">
                  <c:v>8.2745884037222581E-3</c:v>
                </c:pt>
                <c:pt idx="4">
                  <c:v>9.0606657122405156E-3</c:v>
                </c:pt>
                <c:pt idx="5">
                  <c:v>1.335106587286345E-2</c:v>
                </c:pt>
                <c:pt idx="6">
                  <c:v>1.3672593345186695E-2</c:v>
                </c:pt>
                <c:pt idx="7">
                  <c:v>1.4025053686471006E-2</c:v>
                </c:pt>
                <c:pt idx="8">
                  <c:v>1.4830427446569181E-2</c:v>
                </c:pt>
                <c:pt idx="9">
                  <c:v>1.3119832677165381E-2</c:v>
                </c:pt>
                <c:pt idx="10">
                  <c:v>1.3844043688087332E-2</c:v>
                </c:pt>
                <c:pt idx="11">
                  <c:v>1.34653289306579E-2</c:v>
                </c:pt>
                <c:pt idx="12">
                  <c:v>1.1914817465998529E-2</c:v>
                </c:pt>
                <c:pt idx="13">
                  <c:v>1.2590551181102404E-2</c:v>
                </c:pt>
                <c:pt idx="14">
                  <c:v>1.1762904636920354E-2</c:v>
                </c:pt>
                <c:pt idx="15">
                  <c:v>8.1823723647447312E-3</c:v>
                </c:pt>
                <c:pt idx="16">
                  <c:v>7.2474884604941617E-3</c:v>
                </c:pt>
                <c:pt idx="17">
                  <c:v>7.4877432773733533E-3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AE-47AB-A047-C1A6CF9C9503}"/>
            </c:ext>
          </c:extLst>
        </c:ser>
        <c:ser>
          <c:idx val="6"/>
          <c:order val="14"/>
          <c:tx>
            <c:strRef>
              <c:f>RG!$BN$2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RG!$BQ$4:$BQ$19</c:f>
              <c:numCache>
                <c:formatCode>0.0</c:formatCode>
                <c:ptCount val="16"/>
                <c:pt idx="0">
                  <c:v>0</c:v>
                </c:pt>
                <c:pt idx="1">
                  <c:v>23.11685393258427</c:v>
                </c:pt>
                <c:pt idx="2">
                  <c:v>60.360674157303372</c:v>
                </c:pt>
                <c:pt idx="3">
                  <c:v>84.761797752808988</c:v>
                </c:pt>
                <c:pt idx="4">
                  <c:v>104.02584269662921</c:v>
                </c:pt>
                <c:pt idx="5">
                  <c:v>123.50393258426966</c:v>
                </c:pt>
                <c:pt idx="6">
                  <c:v>146.19269662921349</c:v>
                </c:pt>
                <c:pt idx="7">
                  <c:v>169.30955056179775</c:v>
                </c:pt>
                <c:pt idx="8">
                  <c:v>191.57022471910113</c:v>
                </c:pt>
                <c:pt idx="9">
                  <c:v>211.69044943820225</c:v>
                </c:pt>
                <c:pt idx="10">
                  <c:v>229.67022471910113</c:v>
                </c:pt>
                <c:pt idx="11">
                  <c:v>250.43258426966293</c:v>
                </c:pt>
                <c:pt idx="12">
                  <c:v>274.83370786516855</c:v>
                </c:pt>
                <c:pt idx="13">
                  <c:v>304.37191011235956</c:v>
                </c:pt>
                <c:pt idx="14">
                  <c:v>351.03370786516854</c:v>
                </c:pt>
                <c:pt idx="15">
                  <c:v>381</c:v>
                </c:pt>
              </c:numCache>
            </c:numRef>
          </c:xVal>
          <c:yVal>
            <c:numRef>
              <c:f>RG!$BR$4:$BR$19</c:f>
              <c:numCache>
                <c:formatCode>0.0000</c:formatCode>
                <c:ptCount val="16"/>
                <c:pt idx="0">
                  <c:v>0</c:v>
                </c:pt>
                <c:pt idx="1">
                  <c:v>3.6252770487022455E-3</c:v>
                </c:pt>
                <c:pt idx="2">
                  <c:v>5.2980235425117324E-3</c:v>
                </c:pt>
                <c:pt idx="3">
                  <c:v>7.3791940069991256E-3</c:v>
                </c:pt>
                <c:pt idx="4">
                  <c:v>6.4249968753905765E-3</c:v>
                </c:pt>
                <c:pt idx="5">
                  <c:v>1.0494648883175316E-2</c:v>
                </c:pt>
                <c:pt idx="6">
                  <c:v>7.7570198462034333E-3</c:v>
                </c:pt>
                <c:pt idx="7">
                  <c:v>8.902748185888534E-3</c:v>
                </c:pt>
                <c:pt idx="8">
                  <c:v>7.5420591294012695E-3</c:v>
                </c:pt>
                <c:pt idx="9">
                  <c:v>1.4514845400422517E-2</c:v>
                </c:pt>
                <c:pt idx="10">
                  <c:v>9.0379844961240227E-3</c:v>
                </c:pt>
                <c:pt idx="11">
                  <c:v>4.7882813259453767E-3</c:v>
                </c:pt>
                <c:pt idx="12">
                  <c:v>7.3111592300962288E-3</c:v>
                </c:pt>
                <c:pt idx="13">
                  <c:v>7.3166397469547131E-3</c:v>
                </c:pt>
                <c:pt idx="14">
                  <c:v>2.9808492688413978E-3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AE-47AB-A047-C1A6CF9C9503}"/>
            </c:ext>
          </c:extLst>
        </c:ser>
        <c:ser>
          <c:idx val="5"/>
          <c:order val="15"/>
          <c:tx>
            <c:strRef>
              <c:f>RG!$BS$2</c:f>
              <c:strCache>
                <c:ptCount val="1"/>
                <c:pt idx="0">
                  <c:v>2003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RG!$BV$4:$BV$22</c:f>
              <c:numCache>
                <c:formatCode>0.0</c:formatCode>
                <c:ptCount val="19"/>
                <c:pt idx="0">
                  <c:v>0</c:v>
                </c:pt>
                <c:pt idx="1">
                  <c:v>25.270408163265309</c:v>
                </c:pt>
                <c:pt idx="2">
                  <c:v>73.54336734693878</c:v>
                </c:pt>
                <c:pt idx="3">
                  <c:v>111.77295918367346</c:v>
                </c:pt>
                <c:pt idx="4">
                  <c:v>141.25510204081633</c:v>
                </c:pt>
                <c:pt idx="5">
                  <c:v>167.49744897959184</c:v>
                </c:pt>
                <c:pt idx="6">
                  <c:v>188.88010204081633</c:v>
                </c:pt>
                <c:pt idx="7">
                  <c:v>204.43112244897961</c:v>
                </c:pt>
                <c:pt idx="8">
                  <c:v>215.7704081632653</c:v>
                </c:pt>
                <c:pt idx="9">
                  <c:v>227.10969387755102</c:v>
                </c:pt>
                <c:pt idx="10">
                  <c:v>239.74489795918367</c:v>
                </c:pt>
                <c:pt idx="11">
                  <c:v>252.70408163265307</c:v>
                </c:pt>
                <c:pt idx="12">
                  <c:v>266.3112244897959</c:v>
                </c:pt>
                <c:pt idx="13">
                  <c:v>277.65051020408163</c:v>
                </c:pt>
                <c:pt idx="14">
                  <c:v>287.36989795918362</c:v>
                </c:pt>
                <c:pt idx="15">
                  <c:v>300.00510204081633</c:v>
                </c:pt>
                <c:pt idx="16">
                  <c:v>316.52806122448982</c:v>
                </c:pt>
                <c:pt idx="17">
                  <c:v>353.46173469387759</c:v>
                </c:pt>
                <c:pt idx="18">
                  <c:v>381</c:v>
                </c:pt>
              </c:numCache>
            </c:numRef>
          </c:xVal>
          <c:yVal>
            <c:numRef>
              <c:f>RG!$BW$4:$BW$22</c:f>
              <c:numCache>
                <c:formatCode>0.0000</c:formatCode>
                <c:ptCount val="19"/>
                <c:pt idx="0">
                  <c:v>0</c:v>
                </c:pt>
                <c:pt idx="1">
                  <c:v>2.9299091459721377E-3</c:v>
                </c:pt>
                <c:pt idx="2">
                  <c:v>4.4516801596983487E-3</c:v>
                </c:pt>
                <c:pt idx="3">
                  <c:v>7.3586195342603463E-3</c:v>
                </c:pt>
                <c:pt idx="4">
                  <c:v>8.7077594846098772E-3</c:v>
                </c:pt>
                <c:pt idx="5">
                  <c:v>1.0721813151734408E-2</c:v>
                </c:pt>
                <c:pt idx="6">
                  <c:v>1.2425218571816448E-2</c:v>
                </c:pt>
                <c:pt idx="7">
                  <c:v>1.8579792789059277E-2</c:v>
                </c:pt>
                <c:pt idx="8">
                  <c:v>2.2111732283464552E-2</c:v>
                </c:pt>
                <c:pt idx="9">
                  <c:v>1.9115076668048098E-2</c:v>
                </c:pt>
                <c:pt idx="10">
                  <c:v>1.8179385826771654E-2</c:v>
                </c:pt>
                <c:pt idx="11">
                  <c:v>1.6497952755905498E-2</c:v>
                </c:pt>
                <c:pt idx="12">
                  <c:v>1.679468861846814E-2</c:v>
                </c:pt>
                <c:pt idx="13">
                  <c:v>2.1385487583282927E-2</c:v>
                </c:pt>
                <c:pt idx="14">
                  <c:v>2.0831922186197324E-2</c:v>
                </c:pt>
                <c:pt idx="15">
                  <c:v>1.4916062992125948E-2</c:v>
                </c:pt>
                <c:pt idx="16">
                  <c:v>9.829269617159922E-3</c:v>
                </c:pt>
                <c:pt idx="17">
                  <c:v>3.1630532654006488E-3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AE-47AB-A047-C1A6CF9C9503}"/>
            </c:ext>
          </c:extLst>
        </c:ser>
        <c:ser>
          <c:idx val="15"/>
          <c:order val="16"/>
          <c:tx>
            <c:strRef>
              <c:f>RG!$EZ$2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RG!$FC$4:$FC$22</c:f>
              <c:numCache>
                <c:formatCode>0.0</c:formatCode>
                <c:ptCount val="19"/>
                <c:pt idx="0">
                  <c:v>0</c:v>
                </c:pt>
                <c:pt idx="1">
                  <c:v>18.768472906403943</c:v>
                </c:pt>
                <c:pt idx="2">
                  <c:v>48.0942118226601</c:v>
                </c:pt>
                <c:pt idx="3">
                  <c:v>69.208743842364527</c:v>
                </c:pt>
                <c:pt idx="4">
                  <c:v>87.97721674876847</c:v>
                </c:pt>
                <c:pt idx="5">
                  <c:v>104.39963054187193</c:v>
                </c:pt>
                <c:pt idx="6">
                  <c:v>119.88362068965517</c:v>
                </c:pt>
                <c:pt idx="7">
                  <c:v>134.54649014778326</c:v>
                </c:pt>
                <c:pt idx="8">
                  <c:v>149.56126847290642</c:v>
                </c:pt>
                <c:pt idx="9">
                  <c:v>164.8106527093596</c:v>
                </c:pt>
                <c:pt idx="10">
                  <c:v>180.64655172413791</c:v>
                </c:pt>
                <c:pt idx="11">
                  <c:v>197.06896551724139</c:v>
                </c:pt>
                <c:pt idx="12">
                  <c:v>212.9048645320197</c:v>
                </c:pt>
                <c:pt idx="13">
                  <c:v>228.74076354679806</c:v>
                </c:pt>
                <c:pt idx="14">
                  <c:v>247.50923645320199</c:v>
                </c:pt>
                <c:pt idx="15">
                  <c:v>269.21028325123154</c:v>
                </c:pt>
                <c:pt idx="16">
                  <c:v>291.49784482758616</c:v>
                </c:pt>
                <c:pt idx="17">
                  <c:v>316.71798029556646</c:v>
                </c:pt>
                <c:pt idx="18">
                  <c:v>355.89716748768473</c:v>
                </c:pt>
              </c:numCache>
            </c:numRef>
          </c:xVal>
          <c:yVal>
            <c:numRef>
              <c:f>RG!$FD$4:$FD$22</c:f>
              <c:numCache>
                <c:formatCode>0.0000</c:formatCode>
                <c:ptCount val="19"/>
                <c:pt idx="0">
                  <c:v>0</c:v>
                </c:pt>
                <c:pt idx="1">
                  <c:v>4.1292650918635168E-3</c:v>
                </c:pt>
                <c:pt idx="2">
                  <c:v>9.2353455818022737E-3</c:v>
                </c:pt>
                <c:pt idx="3">
                  <c:v>1.1248177311169446E-2</c:v>
                </c:pt>
                <c:pt idx="4">
                  <c:v>1.2939632545931751E-2</c:v>
                </c:pt>
                <c:pt idx="5">
                  <c:v>1.7506561679790006E-2</c:v>
                </c:pt>
                <c:pt idx="6">
                  <c:v>1.5468630937261888E-2</c:v>
                </c:pt>
                <c:pt idx="7">
                  <c:v>1.860600758238554E-2</c:v>
                </c:pt>
                <c:pt idx="8">
                  <c:v>2.0492630728851189E-2</c:v>
                </c:pt>
                <c:pt idx="9">
                  <c:v>1.6394104583080982E-2</c:v>
                </c:pt>
                <c:pt idx="10">
                  <c:v>1.750656167979002E-2</c:v>
                </c:pt>
                <c:pt idx="11">
                  <c:v>1.8267716535433048E-2</c:v>
                </c:pt>
                <c:pt idx="12">
                  <c:v>1.8033515041389073E-2</c:v>
                </c:pt>
                <c:pt idx="13">
                  <c:v>1.6136482939632515E-2</c:v>
                </c:pt>
                <c:pt idx="14">
                  <c:v>1.4563429571303617E-2</c:v>
                </c:pt>
                <c:pt idx="15">
                  <c:v>1.2450891007045167E-2</c:v>
                </c:pt>
                <c:pt idx="16">
                  <c:v>1.1777869871529227E-2</c:v>
                </c:pt>
                <c:pt idx="17">
                  <c:v>9.3241469816272987E-3</c:v>
                </c:pt>
                <c:pt idx="18">
                  <c:v>3.2366865356783596E-3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1A-448C-B37C-07BE9473B7AB}"/>
            </c:ext>
          </c:extLst>
        </c:ser>
        <c:ser>
          <c:idx val="4"/>
          <c:order val="17"/>
          <c:tx>
            <c:v>1985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RG!$FH$4:$FH$23</c:f>
              <c:numCache>
                <c:formatCode>0.0</c:formatCode>
                <c:ptCount val="20"/>
                <c:pt idx="0">
                  <c:v>0</c:v>
                </c:pt>
                <c:pt idx="1">
                  <c:v>32.983530405405403</c:v>
                </c:pt>
                <c:pt idx="2">
                  <c:v>81.252111486486484</c:v>
                </c:pt>
                <c:pt idx="3">
                  <c:v>107.79983108108109</c:v>
                </c:pt>
                <c:pt idx="4">
                  <c:v>128.7162162162162</c:v>
                </c:pt>
                <c:pt idx="5">
                  <c:v>148.02364864864865</c:v>
                </c:pt>
                <c:pt idx="6">
                  <c:v>165.72212837837839</c:v>
                </c:pt>
                <c:pt idx="7">
                  <c:v>182.61613175675677</c:v>
                </c:pt>
                <c:pt idx="8">
                  <c:v>199.51013513513513</c:v>
                </c:pt>
                <c:pt idx="9">
                  <c:v>211.57728040540542</c:v>
                </c:pt>
                <c:pt idx="10">
                  <c:v>218.81756756756755</c:v>
                </c:pt>
                <c:pt idx="11">
                  <c:v>226.86233108108109</c:v>
                </c:pt>
                <c:pt idx="12">
                  <c:v>236.51604729729729</c:v>
                </c:pt>
                <c:pt idx="13">
                  <c:v>247.77871621621622</c:v>
                </c:pt>
                <c:pt idx="14">
                  <c:v>257.43243243243239</c:v>
                </c:pt>
                <c:pt idx="15">
                  <c:v>267.08614864864865</c:v>
                </c:pt>
                <c:pt idx="16">
                  <c:v>278.34881756756755</c:v>
                </c:pt>
                <c:pt idx="17">
                  <c:v>289.61148648648646</c:v>
                </c:pt>
                <c:pt idx="18">
                  <c:v>304.09206081081084</c:v>
                </c:pt>
                <c:pt idx="19">
                  <c:v>346.56841216216219</c:v>
                </c:pt>
              </c:numCache>
            </c:numRef>
          </c:xVal>
          <c:yVal>
            <c:numRef>
              <c:f>RG!$FI$4:$FI$23</c:f>
              <c:numCache>
                <c:formatCode>0.0000</c:formatCode>
                <c:ptCount val="20"/>
                <c:pt idx="0">
                  <c:v>0</c:v>
                </c:pt>
                <c:pt idx="1">
                  <c:v>3.7897701811663788E-3</c:v>
                </c:pt>
                <c:pt idx="2">
                  <c:v>7.3601326150020676E-3</c:v>
                </c:pt>
                <c:pt idx="3">
                  <c:v>6.6591676040494985E-3</c:v>
                </c:pt>
                <c:pt idx="4">
                  <c:v>1.4243219597550316E-2</c:v>
                </c:pt>
                <c:pt idx="5">
                  <c:v>1.1653543307086603E-2</c:v>
                </c:pt>
                <c:pt idx="6">
                  <c:v>1.2430446194225715E-2</c:v>
                </c:pt>
                <c:pt idx="7">
                  <c:v>1.2712956335003597E-2</c:v>
                </c:pt>
                <c:pt idx="8">
                  <c:v>1.2430446194225715E-2</c:v>
                </c:pt>
                <c:pt idx="9">
                  <c:v>3.1076115485564295E-2</c:v>
                </c:pt>
                <c:pt idx="10">
                  <c:v>3.1076115485564351E-2</c:v>
                </c:pt>
                <c:pt idx="11">
                  <c:v>3.2422747156605369E-2</c:v>
                </c:pt>
                <c:pt idx="12">
                  <c:v>2.9729483814523151E-2</c:v>
                </c:pt>
                <c:pt idx="13">
                  <c:v>1.7480314960629937E-2</c:v>
                </c:pt>
                <c:pt idx="14">
                  <c:v>3.1076115485564489E-2</c:v>
                </c:pt>
                <c:pt idx="15">
                  <c:v>2.0199475065616795E-2</c:v>
                </c:pt>
                <c:pt idx="16">
                  <c:v>2.8797200349956149E-2</c:v>
                </c:pt>
                <c:pt idx="17">
                  <c:v>1.841259842519687E-2</c:v>
                </c:pt>
                <c:pt idx="18">
                  <c:v>1.7091863517060386E-2</c:v>
                </c:pt>
                <c:pt idx="19">
                  <c:v>3.2673485907719429E-3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796-48DF-91B1-AD660C40083D}"/>
            </c:ext>
          </c:extLst>
        </c:ser>
        <c:ser>
          <c:idx val="3"/>
          <c:order val="18"/>
          <c:tx>
            <c:v>1984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RG!$FM$4:$FM$18</c:f>
              <c:numCache>
                <c:formatCode>0.0</c:formatCode>
                <c:ptCount val="15"/>
                <c:pt idx="0">
                  <c:v>0</c:v>
                </c:pt>
                <c:pt idx="1">
                  <c:v>35.39695945945946</c:v>
                </c:pt>
                <c:pt idx="2">
                  <c:v>88.492398648648646</c:v>
                </c:pt>
                <c:pt idx="3">
                  <c:v>120.67145270270271</c:v>
                </c:pt>
                <c:pt idx="4">
                  <c:v>146.41469594594594</c:v>
                </c:pt>
                <c:pt idx="5">
                  <c:v>170.54898648648648</c:v>
                </c:pt>
                <c:pt idx="6">
                  <c:v>193.07432432432432</c:v>
                </c:pt>
                <c:pt idx="7">
                  <c:v>207.55489864864865</c:v>
                </c:pt>
                <c:pt idx="8">
                  <c:v>218.81756756756758</c:v>
                </c:pt>
                <c:pt idx="9">
                  <c:v>233.2981418918919</c:v>
                </c:pt>
                <c:pt idx="10">
                  <c:v>246.16976351351352</c:v>
                </c:pt>
                <c:pt idx="11">
                  <c:v>257.43243243243239</c:v>
                </c:pt>
                <c:pt idx="12">
                  <c:v>270.30405405405406</c:v>
                </c:pt>
                <c:pt idx="13">
                  <c:v>288.8070101351351</c:v>
                </c:pt>
                <c:pt idx="14">
                  <c:v>340.93707770270271</c:v>
                </c:pt>
              </c:numCache>
            </c:numRef>
          </c:xVal>
          <c:yVal>
            <c:numRef>
              <c:f>RG!$FN$4:$FN$18</c:f>
              <c:numCache>
                <c:formatCode>0.0000</c:formatCode>
                <c:ptCount val="15"/>
                <c:pt idx="0">
                  <c:v>0</c:v>
                </c:pt>
                <c:pt idx="1">
                  <c:v>3.7079455977093775E-3</c:v>
                </c:pt>
                <c:pt idx="2">
                  <c:v>7.0627535194464301E-3</c:v>
                </c:pt>
                <c:pt idx="3">
                  <c:v>8.6322543015456416E-3</c:v>
                </c:pt>
                <c:pt idx="4">
                  <c:v>1.1098612673415822E-2</c:v>
                </c:pt>
                <c:pt idx="5">
                  <c:v>1.1167979002624681E-2</c:v>
                </c:pt>
                <c:pt idx="6">
                  <c:v>1.5538057742782141E-2</c:v>
                </c:pt>
                <c:pt idx="7">
                  <c:v>2.8486439195100577E-2</c:v>
                </c:pt>
                <c:pt idx="8">
                  <c:v>2.5249343832021025E-2</c:v>
                </c:pt>
                <c:pt idx="9">
                  <c:v>1.9422572178477683E-2</c:v>
                </c:pt>
                <c:pt idx="10">
                  <c:v>3.1076115485564351E-2</c:v>
                </c:pt>
                <c:pt idx="11">
                  <c:v>2.03937007874016E-2</c:v>
                </c:pt>
                <c:pt idx="12">
                  <c:v>2.4278215223097126E-2</c:v>
                </c:pt>
                <c:pt idx="13">
                  <c:v>1.0876640419947479E-2</c:v>
                </c:pt>
                <c:pt idx="14">
                  <c:v>2.9952882395724661E-3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796-48DF-91B1-AD660C40083D}"/>
            </c:ext>
          </c:extLst>
        </c:ser>
        <c:ser>
          <c:idx val="2"/>
          <c:order val="19"/>
          <c:tx>
            <c:v>1983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RG!$FR$4:$FR$19</c:f>
              <c:numCache>
                <c:formatCode>0.0</c:formatCode>
                <c:ptCount val="16"/>
                <c:pt idx="0">
                  <c:v>0</c:v>
                </c:pt>
                <c:pt idx="1">
                  <c:v>28.961148648648649</c:v>
                </c:pt>
                <c:pt idx="2">
                  <c:v>89.296875</c:v>
                </c:pt>
                <c:pt idx="3">
                  <c:v>132.73859797297297</c:v>
                </c:pt>
                <c:pt idx="4">
                  <c:v>156.06841216216216</c:v>
                </c:pt>
                <c:pt idx="5">
                  <c:v>173.7668918918919</c:v>
                </c:pt>
                <c:pt idx="6">
                  <c:v>187.44298986486487</c:v>
                </c:pt>
                <c:pt idx="7">
                  <c:v>201.11908783783784</c:v>
                </c:pt>
                <c:pt idx="8">
                  <c:v>213.99070945945945</c:v>
                </c:pt>
                <c:pt idx="9">
                  <c:v>230.08023648648651</c:v>
                </c:pt>
                <c:pt idx="10">
                  <c:v>247.77871621621625</c:v>
                </c:pt>
                <c:pt idx="11">
                  <c:v>265.47719594594594</c:v>
                </c:pt>
                <c:pt idx="12">
                  <c:v>279.15329391891896</c:v>
                </c:pt>
                <c:pt idx="13">
                  <c:v>296.85177364864865</c:v>
                </c:pt>
                <c:pt idx="14">
                  <c:v>332.24873310810813</c:v>
                </c:pt>
                <c:pt idx="15">
                  <c:v>367.48479729729729</c:v>
                </c:pt>
              </c:numCache>
            </c:numRef>
          </c:xVal>
          <c:yVal>
            <c:numRef>
              <c:f>RG!$FS$4:$FS$19</c:f>
              <c:numCache>
                <c:formatCode>0.0000</c:formatCode>
                <c:ptCount val="16"/>
                <c:pt idx="0">
                  <c:v>0</c:v>
                </c:pt>
                <c:pt idx="1">
                  <c:v>3.0212890055409738E-3</c:v>
                </c:pt>
                <c:pt idx="2">
                  <c:v>8.7650582138771114E-3</c:v>
                </c:pt>
                <c:pt idx="3">
                  <c:v>1.1394575678040256E-2</c:v>
                </c:pt>
                <c:pt idx="4">
                  <c:v>1.1098612673415808E-2</c:v>
                </c:pt>
                <c:pt idx="5">
                  <c:v>2.3307086614173245E-2</c:v>
                </c:pt>
                <c:pt idx="6">
                  <c:v>1.3811606882473022E-2</c:v>
                </c:pt>
                <c:pt idx="7">
                  <c:v>2.2335958005249363E-2</c:v>
                </c:pt>
                <c:pt idx="8">
                  <c:v>2.2335958005249363E-2</c:v>
                </c:pt>
                <c:pt idx="9">
                  <c:v>1.2300962379702499E-2</c:v>
                </c:pt>
                <c:pt idx="10">
                  <c:v>1.8645669291338599E-2</c:v>
                </c:pt>
                <c:pt idx="11">
                  <c:v>1.1006124234470701E-2</c:v>
                </c:pt>
                <c:pt idx="12">
                  <c:v>3.1076115485564406E-2</c:v>
                </c:pt>
                <c:pt idx="13">
                  <c:v>1.05110390612938E-2</c:v>
                </c:pt>
                <c:pt idx="14">
                  <c:v>5.7548362010304277E-3</c:v>
                </c:pt>
                <c:pt idx="15">
                  <c:v>4.7169103862017368E-3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96-48DF-91B1-AD660C40083D}"/>
            </c:ext>
          </c:extLst>
        </c:ser>
        <c:ser>
          <c:idx val="0"/>
          <c:order val="20"/>
          <c:tx>
            <c:v>1982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RG!$FW$4:$FW$28</c:f>
              <c:numCache>
                <c:formatCode>0.0</c:formatCode>
                <c:ptCount val="25"/>
                <c:pt idx="0">
                  <c:v>0</c:v>
                </c:pt>
                <c:pt idx="1">
                  <c:v>12.569648093841641</c:v>
                </c:pt>
                <c:pt idx="2">
                  <c:v>39.105571847507328</c:v>
                </c:pt>
                <c:pt idx="3">
                  <c:v>62.848240469208207</c:v>
                </c:pt>
                <c:pt idx="4">
                  <c:v>79.607771260997069</c:v>
                </c:pt>
                <c:pt idx="5">
                  <c:v>94.970674486803517</c:v>
                </c:pt>
                <c:pt idx="6">
                  <c:v>110.33357771260997</c:v>
                </c:pt>
                <c:pt idx="7">
                  <c:v>120.1099706744868</c:v>
                </c:pt>
                <c:pt idx="8">
                  <c:v>128.48973607038124</c:v>
                </c:pt>
                <c:pt idx="9">
                  <c:v>138.26612903225808</c:v>
                </c:pt>
                <c:pt idx="10">
                  <c:v>148.04252199413492</c:v>
                </c:pt>
                <c:pt idx="11">
                  <c:v>160.61217008797655</c:v>
                </c:pt>
                <c:pt idx="12">
                  <c:v>173.18181818181819</c:v>
                </c:pt>
                <c:pt idx="13">
                  <c:v>184.35483870967744</c:v>
                </c:pt>
                <c:pt idx="14">
                  <c:v>195.52785923753663</c:v>
                </c:pt>
                <c:pt idx="15">
                  <c:v>206.70087976539588</c:v>
                </c:pt>
                <c:pt idx="16">
                  <c:v>222.06378299120234</c:v>
                </c:pt>
                <c:pt idx="17">
                  <c:v>236.03005865102639</c:v>
                </c:pt>
                <c:pt idx="18">
                  <c:v>248.599706744868</c:v>
                </c:pt>
                <c:pt idx="19">
                  <c:v>266.75586510263929</c:v>
                </c:pt>
                <c:pt idx="20">
                  <c:v>286.30865102639297</c:v>
                </c:pt>
                <c:pt idx="21">
                  <c:v>303.06818181818181</c:v>
                </c:pt>
                <c:pt idx="22">
                  <c:v>318.43108504398828</c:v>
                </c:pt>
                <c:pt idx="23">
                  <c:v>339.38049853372434</c:v>
                </c:pt>
                <c:pt idx="24">
                  <c:v>366.47507331378301</c:v>
                </c:pt>
              </c:numCache>
            </c:numRef>
          </c:xVal>
          <c:yVal>
            <c:numRef>
              <c:f>RG!$FX$4:$FX$28</c:f>
              <c:numCache>
                <c:formatCode>0.0000</c:formatCode>
                <c:ptCount val="25"/>
                <c:pt idx="0">
                  <c:v>0</c:v>
                </c:pt>
                <c:pt idx="1">
                  <c:v>2.9833770778652669E-3</c:v>
                </c:pt>
                <c:pt idx="2">
                  <c:v>5.3700787401574808E-3</c:v>
                </c:pt>
                <c:pt idx="3">
                  <c:v>1.2785901762279712E-2</c:v>
                </c:pt>
                <c:pt idx="4">
                  <c:v>1.074015748031496E-2</c:v>
                </c:pt>
                <c:pt idx="5">
                  <c:v>1.1933508311461071E-2</c:v>
                </c:pt>
                <c:pt idx="6">
                  <c:v>1.4320209973753275E-2</c:v>
                </c:pt>
                <c:pt idx="7">
                  <c:v>1.1187664041994737E-2</c:v>
                </c:pt>
                <c:pt idx="8">
                  <c:v>1.6781496062992105E-2</c:v>
                </c:pt>
                <c:pt idx="9">
                  <c:v>1.7900262467191626E-2</c:v>
                </c:pt>
                <c:pt idx="10">
                  <c:v>1.3425196850393711E-2</c:v>
                </c:pt>
                <c:pt idx="11">
                  <c:v>1.7900262467191598E-2</c:v>
                </c:pt>
                <c:pt idx="12">
                  <c:v>1.9242782152230957E-2</c:v>
                </c:pt>
                <c:pt idx="13">
                  <c:v>1.4320209973753313E-2</c:v>
                </c:pt>
                <c:pt idx="14">
                  <c:v>1.5662729658792656E-2</c:v>
                </c:pt>
                <c:pt idx="15">
                  <c:v>1.7900262467191595E-2</c:v>
                </c:pt>
                <c:pt idx="16">
                  <c:v>1.2785901762279709E-2</c:v>
                </c:pt>
                <c:pt idx="17">
                  <c:v>2.3867016622922115E-2</c:v>
                </c:pt>
                <c:pt idx="18">
                  <c:v>1.1933508311461104E-2</c:v>
                </c:pt>
                <c:pt idx="19">
                  <c:v>1.2785901762279672E-2</c:v>
                </c:pt>
                <c:pt idx="20">
                  <c:v>8.9501312335958129E-3</c:v>
                </c:pt>
                <c:pt idx="21">
                  <c:v>1.074015748031493E-2</c:v>
                </c:pt>
                <c:pt idx="22">
                  <c:v>7.4584426946631708E-3</c:v>
                </c:pt>
                <c:pt idx="23">
                  <c:v>4.9722951297754472E-3</c:v>
                </c:pt>
                <c:pt idx="24">
                  <c:v>2.4096507167373398E-3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96-48DF-91B1-AD660C40083D}"/>
            </c:ext>
          </c:extLst>
        </c:ser>
        <c:ser>
          <c:idx val="19"/>
          <c:order val="21"/>
          <c:tx>
            <c:strRef>
              <c:f>RG!$BX$2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RG!$CA$4:$CA$24</c:f>
              <c:numCache>
                <c:formatCode>0.0</c:formatCode>
                <c:ptCount val="21"/>
                <c:pt idx="0">
                  <c:v>0</c:v>
                </c:pt>
                <c:pt idx="1">
                  <c:v>27.538265306122447</c:v>
                </c:pt>
                <c:pt idx="2">
                  <c:v>72.247448979591837</c:v>
                </c:pt>
                <c:pt idx="3">
                  <c:v>103.99744897959184</c:v>
                </c:pt>
                <c:pt idx="4">
                  <c:v>128.94387755102042</c:v>
                </c:pt>
                <c:pt idx="5">
                  <c:v>148.70663265306123</c:v>
                </c:pt>
                <c:pt idx="6">
                  <c:v>168.79336734693879</c:v>
                </c:pt>
                <c:pt idx="7">
                  <c:v>187.90816326530611</c:v>
                </c:pt>
                <c:pt idx="8">
                  <c:v>202.8112244897959</c:v>
                </c:pt>
                <c:pt idx="9">
                  <c:v>213.17857142857144</c:v>
                </c:pt>
                <c:pt idx="10">
                  <c:v>223.22193877551021</c:v>
                </c:pt>
                <c:pt idx="11">
                  <c:v>234.5612244897959</c:v>
                </c:pt>
                <c:pt idx="12">
                  <c:v>246.22448979591837</c:v>
                </c:pt>
                <c:pt idx="13">
                  <c:v>259.83163265306121</c:v>
                </c:pt>
                <c:pt idx="14">
                  <c:v>271.81887755102042</c:v>
                </c:pt>
                <c:pt idx="15">
                  <c:v>280.24234693877554</c:v>
                </c:pt>
                <c:pt idx="16">
                  <c:v>289.96173469387759</c:v>
                </c:pt>
                <c:pt idx="17">
                  <c:v>301.625</c:v>
                </c:pt>
                <c:pt idx="18">
                  <c:v>315.88010204081638</c:v>
                </c:pt>
                <c:pt idx="19">
                  <c:v>352.8137755102041</c:v>
                </c:pt>
                <c:pt idx="20">
                  <c:v>381</c:v>
                </c:pt>
              </c:numCache>
            </c:numRef>
          </c:xVal>
          <c:yVal>
            <c:numRef>
              <c:f>RG!$CB$4:$CB$24</c:f>
              <c:numCache>
                <c:formatCode>0.0000</c:formatCode>
                <c:ptCount val="21"/>
                <c:pt idx="0">
                  <c:v>0</c:v>
                </c:pt>
                <c:pt idx="1">
                  <c:v>3.1787284236529257E-3</c:v>
                </c:pt>
                <c:pt idx="2">
                  <c:v>6.3857970583865685E-3</c:v>
                </c:pt>
                <c:pt idx="3">
                  <c:v>7.6300721298726533E-3</c:v>
                </c:pt>
                <c:pt idx="4">
                  <c:v>9.1708880139982473E-3</c:v>
                </c:pt>
                <c:pt idx="5">
                  <c:v>1.0963068150963894E-2</c:v>
                </c:pt>
                <c:pt idx="6">
                  <c:v>1.1609410641851588E-2</c:v>
                </c:pt>
                <c:pt idx="7">
                  <c:v>1.2694030553873085E-2</c:v>
                </c:pt>
                <c:pt idx="8">
                  <c:v>1.6267421259842513E-2</c:v>
                </c:pt>
                <c:pt idx="9">
                  <c:v>2.7595616797900173E-2</c:v>
                </c:pt>
                <c:pt idx="10">
                  <c:v>1.7232693281760861E-2</c:v>
                </c:pt>
                <c:pt idx="11">
                  <c:v>1.849975065616799E-2</c:v>
                </c:pt>
                <c:pt idx="12">
                  <c:v>1.65963385826772E-2</c:v>
                </c:pt>
                <c:pt idx="13">
                  <c:v>1.520420544022902E-2</c:v>
                </c:pt>
                <c:pt idx="14">
                  <c:v>1.9323004957713583E-2</c:v>
                </c:pt>
                <c:pt idx="15">
                  <c:v>2.4549105225483064E-2</c:v>
                </c:pt>
                <c:pt idx="16">
                  <c:v>1.7681019477828436E-2</c:v>
                </c:pt>
                <c:pt idx="17">
                  <c:v>1.7017936287375864E-2</c:v>
                </c:pt>
                <c:pt idx="18">
                  <c:v>9.7670380091377396E-3</c:v>
                </c:pt>
                <c:pt idx="19">
                  <c:v>2.9454892851037274E-3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24-4DEF-886D-B15261195FD1}"/>
            </c:ext>
          </c:extLst>
        </c:ser>
        <c:ser>
          <c:idx val="22"/>
          <c:order val="22"/>
          <c:tx>
            <c:strRef>
              <c:f>RG!$CC$2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RG!$CF$4:$CF$20</c:f>
              <c:numCache>
                <c:formatCode>0.0</c:formatCode>
                <c:ptCount val="17"/>
                <c:pt idx="0">
                  <c:v>0</c:v>
                </c:pt>
                <c:pt idx="1">
                  <c:v>31.804088586030662</c:v>
                </c:pt>
                <c:pt idx="2">
                  <c:v>82.106473594548547</c:v>
                </c:pt>
                <c:pt idx="3">
                  <c:v>115.85775127768314</c:v>
                </c:pt>
                <c:pt idx="4">
                  <c:v>145.06558773424189</c:v>
                </c:pt>
                <c:pt idx="5">
                  <c:v>172.32623509369677</c:v>
                </c:pt>
                <c:pt idx="6">
                  <c:v>195.36797274275978</c:v>
                </c:pt>
                <c:pt idx="7">
                  <c:v>210.62095400340715</c:v>
                </c:pt>
                <c:pt idx="8">
                  <c:v>223.27768313458262</c:v>
                </c:pt>
                <c:pt idx="9">
                  <c:v>236.58347529812607</c:v>
                </c:pt>
                <c:pt idx="10">
                  <c:v>250.86286201022148</c:v>
                </c:pt>
                <c:pt idx="11">
                  <c:v>266.4403747870528</c:v>
                </c:pt>
                <c:pt idx="12">
                  <c:v>279.0971039182283</c:v>
                </c:pt>
                <c:pt idx="13">
                  <c:v>290.78023850085179</c:v>
                </c:pt>
                <c:pt idx="14">
                  <c:v>305.70868824531516</c:v>
                </c:pt>
                <c:pt idx="15">
                  <c:v>347.57325383304942</c:v>
                </c:pt>
                <c:pt idx="16">
                  <c:v>381</c:v>
                </c:pt>
              </c:numCache>
            </c:numRef>
          </c:xVal>
          <c:yVal>
            <c:numRef>
              <c:f>RG!$CG$4:$CG$20</c:f>
              <c:numCache>
                <c:formatCode>0.0000</c:formatCode>
                <c:ptCount val="17"/>
                <c:pt idx="0">
                  <c:v>0</c:v>
                </c:pt>
                <c:pt idx="1">
                  <c:v>3.1321968682486122E-3</c:v>
                </c:pt>
                <c:pt idx="2">
                  <c:v>5.8270146227609705E-3</c:v>
                </c:pt>
                <c:pt idx="3">
                  <c:v>7.8510372557062044E-3</c:v>
                </c:pt>
                <c:pt idx="4">
                  <c:v>7.5414612708298925E-3</c:v>
                </c:pt>
                <c:pt idx="5">
                  <c:v>1.0107795204461225E-2</c:v>
                </c:pt>
                <c:pt idx="6">
                  <c:v>1.2280041283902006E-2</c:v>
                </c:pt>
                <c:pt idx="7">
                  <c:v>2.2796057845710434E-2</c:v>
                </c:pt>
                <c:pt idx="8">
                  <c:v>1.5987147856517909E-2</c:v>
                </c:pt>
                <c:pt idx="9">
                  <c:v>1.7896242574941275E-2</c:v>
                </c:pt>
                <c:pt idx="10">
                  <c:v>1.4206392884222822E-2</c:v>
                </c:pt>
                <c:pt idx="11">
                  <c:v>1.4104780041081828E-2</c:v>
                </c:pt>
                <c:pt idx="12">
                  <c:v>2.0331230314960605E-2</c:v>
                </c:pt>
                <c:pt idx="13">
                  <c:v>1.7297530347769003E-2</c:v>
                </c:pt>
                <c:pt idx="14">
                  <c:v>1.0952474258025455E-2</c:v>
                </c:pt>
                <c:pt idx="15">
                  <c:v>4.2012390107789887E-3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24-4DEF-886D-B15261195FD1}"/>
            </c:ext>
          </c:extLst>
        </c:ser>
        <c:ser>
          <c:idx val="23"/>
          <c:order val="23"/>
          <c:tx>
            <c:strRef>
              <c:f>RG!$CH$2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RG!$CK$4:$CK$22</c:f>
              <c:numCache>
                <c:formatCode>0.0</c:formatCode>
                <c:ptCount val="19"/>
                <c:pt idx="0">
                  <c:v>0</c:v>
                </c:pt>
                <c:pt idx="1">
                  <c:v>31.426020408163264</c:v>
                </c:pt>
                <c:pt idx="2">
                  <c:v>82.290816326530617</c:v>
                </c:pt>
                <c:pt idx="3">
                  <c:v>116.30867346938776</c:v>
                </c:pt>
                <c:pt idx="4">
                  <c:v>141.25510204081633</c:v>
                </c:pt>
                <c:pt idx="5">
                  <c:v>162.3137755102041</c:v>
                </c:pt>
                <c:pt idx="6">
                  <c:v>185.31632653061223</c:v>
                </c:pt>
                <c:pt idx="7">
                  <c:v>205.40306122448982</c:v>
                </c:pt>
                <c:pt idx="8">
                  <c:v>218.36224489795921</c:v>
                </c:pt>
                <c:pt idx="9">
                  <c:v>229.05357142857144</c:v>
                </c:pt>
                <c:pt idx="10">
                  <c:v>239.42091836734693</c:v>
                </c:pt>
                <c:pt idx="11">
                  <c:v>252.05612244897961</c:v>
                </c:pt>
                <c:pt idx="12">
                  <c:v>266.9591836734694</c:v>
                </c:pt>
                <c:pt idx="13">
                  <c:v>278.62244897959181</c:v>
                </c:pt>
                <c:pt idx="14">
                  <c:v>288.34183673469386</c:v>
                </c:pt>
                <c:pt idx="15">
                  <c:v>300.00510204081633</c:v>
                </c:pt>
                <c:pt idx="16">
                  <c:v>315.88010204081633</c:v>
                </c:pt>
                <c:pt idx="17">
                  <c:v>353.13775510204084</c:v>
                </c:pt>
                <c:pt idx="18">
                  <c:v>381</c:v>
                </c:pt>
              </c:numCache>
            </c:numRef>
          </c:xVal>
          <c:yVal>
            <c:numRef>
              <c:f>RG!$CL$4:$CL$22</c:f>
              <c:numCache>
                <c:formatCode>0.0000</c:formatCode>
                <c:ptCount val="19"/>
                <c:pt idx="0">
                  <c:v>0</c:v>
                </c:pt>
                <c:pt idx="1">
                  <c:v>3.3539085964769868E-3</c:v>
                </c:pt>
                <c:pt idx="2">
                  <c:v>5.3038320209973745E-3</c:v>
                </c:pt>
                <c:pt idx="3">
                  <c:v>7.8640069991251123E-3</c:v>
                </c:pt>
                <c:pt idx="4">
                  <c:v>1.1854527559055117E-2</c:v>
                </c:pt>
                <c:pt idx="5">
                  <c:v>1.2009735146743023E-2</c:v>
                </c:pt>
                <c:pt idx="6">
                  <c:v>9.4182345627849152E-3</c:v>
                </c:pt>
                <c:pt idx="7">
                  <c:v>1.5085826771653522E-2</c:v>
                </c:pt>
                <c:pt idx="8">
                  <c:v>2.3844094488188982E-2</c:v>
                </c:pt>
                <c:pt idx="9">
                  <c:v>1.9137007874015743E-2</c:v>
                </c:pt>
                <c:pt idx="10">
                  <c:v>2.4723779527559105E-2</c:v>
                </c:pt>
                <c:pt idx="11">
                  <c:v>1.5310892388451411E-2</c:v>
                </c:pt>
                <c:pt idx="12">
                  <c:v>1.7032498210451028E-2</c:v>
                </c:pt>
                <c:pt idx="13">
                  <c:v>2.5332283464566816E-2</c:v>
                </c:pt>
                <c:pt idx="14">
                  <c:v>2.0091929133858311E-2</c:v>
                </c:pt>
                <c:pt idx="15">
                  <c:v>1.4460787401574776E-2</c:v>
                </c:pt>
                <c:pt idx="16">
                  <c:v>1.2085691012761347E-2</c:v>
                </c:pt>
                <c:pt idx="17">
                  <c:v>1.9219556857718359E-3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24-4DEF-886D-B15261195FD1}"/>
            </c:ext>
          </c:extLst>
        </c:ser>
        <c:ser>
          <c:idx val="24"/>
          <c:order val="24"/>
          <c:tx>
            <c:strRef>
              <c:f>RG!$CM$2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RG!$CP$4:$CP$21</c:f>
              <c:numCache>
                <c:formatCode>0.0</c:formatCode>
                <c:ptCount val="18"/>
                <c:pt idx="0">
                  <c:v>0</c:v>
                </c:pt>
                <c:pt idx="1">
                  <c:v>32.833617747440272</c:v>
                </c:pt>
                <c:pt idx="2">
                  <c:v>82.571672354948802</c:v>
                </c:pt>
                <c:pt idx="3">
                  <c:v>114.43003412969283</c:v>
                </c:pt>
                <c:pt idx="4">
                  <c:v>141.41211604095562</c:v>
                </c:pt>
                <c:pt idx="5">
                  <c:v>166.11860068259386</c:v>
                </c:pt>
                <c:pt idx="6">
                  <c:v>188.54948805460751</c:v>
                </c:pt>
                <c:pt idx="7">
                  <c:v>205.12883959044368</c:v>
                </c:pt>
                <c:pt idx="8">
                  <c:v>217.48208191126281</c:v>
                </c:pt>
                <c:pt idx="9">
                  <c:v>229.18515358361776</c:v>
                </c:pt>
                <c:pt idx="10">
                  <c:v>241.21331058020476</c:v>
                </c:pt>
                <c:pt idx="11">
                  <c:v>255.84215017064847</c:v>
                </c:pt>
                <c:pt idx="12">
                  <c:v>271.1211604095563</c:v>
                </c:pt>
                <c:pt idx="13">
                  <c:v>282.8242320819113</c:v>
                </c:pt>
                <c:pt idx="14">
                  <c:v>294.85238907849828</c:v>
                </c:pt>
                <c:pt idx="15">
                  <c:v>310.45648464163821</c:v>
                </c:pt>
                <c:pt idx="16">
                  <c:v>350.11689419795221</c:v>
                </c:pt>
                <c:pt idx="17">
                  <c:v>381</c:v>
                </c:pt>
              </c:numCache>
            </c:numRef>
          </c:xVal>
          <c:yVal>
            <c:numRef>
              <c:f>RG!$CQ$4:$CQ$21</c:f>
              <c:numCache>
                <c:formatCode>0.0000</c:formatCode>
                <c:ptCount val="18"/>
                <c:pt idx="0">
                  <c:v>0</c:v>
                </c:pt>
                <c:pt idx="1">
                  <c:v>3.2101244770146305E-3</c:v>
                </c:pt>
                <c:pt idx="2">
                  <c:v>6.0989905108015342E-3</c:v>
                </c:pt>
                <c:pt idx="3">
                  <c:v>7.666883487390164E-3</c:v>
                </c:pt>
                <c:pt idx="4">
                  <c:v>1.0217691707455489E-2</c:v>
                </c:pt>
                <c:pt idx="5">
                  <c:v>1.012751867555017E-2</c:v>
                </c:pt>
                <c:pt idx="6">
                  <c:v>1.1889186351706034E-2</c:v>
                </c:pt>
                <c:pt idx="7">
                  <c:v>1.7182302212223499E-2</c:v>
                </c:pt>
                <c:pt idx="8">
                  <c:v>2.236516905974981E-2</c:v>
                </c:pt>
                <c:pt idx="9">
                  <c:v>1.7064345904130442E-2</c:v>
                </c:pt>
                <c:pt idx="10">
                  <c:v>2.0533070866141725E-2</c:v>
                </c:pt>
                <c:pt idx="11">
                  <c:v>1.3563390687275188E-2</c:v>
                </c:pt>
                <c:pt idx="12">
                  <c:v>1.8672020997375343E-2</c:v>
                </c:pt>
                <c:pt idx="13">
                  <c:v>2.2090354330708616E-2</c:v>
                </c:pt>
                <c:pt idx="14">
                  <c:v>1.5256067991501086E-2</c:v>
                </c:pt>
                <c:pt idx="15">
                  <c:v>1.0675260036939796E-2</c:v>
                </c:pt>
                <c:pt idx="16">
                  <c:v>3.6767675093244954E-3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24-4DEF-886D-B15261195FD1}"/>
            </c:ext>
          </c:extLst>
        </c:ser>
        <c:ser>
          <c:idx val="25"/>
          <c:order val="25"/>
          <c:tx>
            <c:strRef>
              <c:f>RG!$CR$2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RG!$CU$4:$CU$20</c:f>
              <c:numCache>
                <c:formatCode>0.0</c:formatCode>
                <c:ptCount val="17"/>
                <c:pt idx="0">
                  <c:v>0</c:v>
                </c:pt>
                <c:pt idx="1">
                  <c:v>28.932593856655291</c:v>
                </c:pt>
                <c:pt idx="2">
                  <c:v>75.094709897610926</c:v>
                </c:pt>
                <c:pt idx="3">
                  <c:v>107.60324232081911</c:v>
                </c:pt>
                <c:pt idx="4">
                  <c:v>135.88566552901023</c:v>
                </c:pt>
                <c:pt idx="5">
                  <c:v>161.24232081911265</c:v>
                </c:pt>
                <c:pt idx="6">
                  <c:v>185.29863481228671</c:v>
                </c:pt>
                <c:pt idx="7">
                  <c:v>204.47866894197952</c:v>
                </c:pt>
                <c:pt idx="8">
                  <c:v>217.48208191126281</c:v>
                </c:pt>
                <c:pt idx="9">
                  <c:v>230.16040955631399</c:v>
                </c:pt>
                <c:pt idx="10">
                  <c:v>243.16382252559725</c:v>
                </c:pt>
                <c:pt idx="11">
                  <c:v>257.1424914675768</c:v>
                </c:pt>
                <c:pt idx="12">
                  <c:v>271.77133105802045</c:v>
                </c:pt>
                <c:pt idx="13">
                  <c:v>283.79948805460754</c:v>
                </c:pt>
                <c:pt idx="14">
                  <c:v>295.82764505119451</c:v>
                </c:pt>
                <c:pt idx="15">
                  <c:v>341.66467576791808</c:v>
                </c:pt>
                <c:pt idx="16">
                  <c:v>381</c:v>
                </c:pt>
              </c:numCache>
            </c:numRef>
          </c:xVal>
          <c:yVal>
            <c:numRef>
              <c:f>RG!$CV$4:$CV$20</c:f>
              <c:numCache>
                <c:formatCode>0.0000</c:formatCode>
                <c:ptCount val="17"/>
                <c:pt idx="0">
                  <c:v>0</c:v>
                </c:pt>
                <c:pt idx="1">
                  <c:v>3.1954791353328025E-3</c:v>
                </c:pt>
                <c:pt idx="2">
                  <c:v>5.9004248006735011E-3</c:v>
                </c:pt>
                <c:pt idx="3">
                  <c:v>7.2346636510861673E-3</c:v>
                </c:pt>
                <c:pt idx="4">
                  <c:v>8.0798018372703444E-3</c:v>
                </c:pt>
                <c:pt idx="5">
                  <c:v>8.9779668462494789E-3</c:v>
                </c:pt>
                <c:pt idx="6">
                  <c:v>1.1636816710411195E-2</c:v>
                </c:pt>
                <c:pt idx="7">
                  <c:v>1.5521008786945154E-2</c:v>
                </c:pt>
                <c:pt idx="8">
                  <c:v>2.1972692913385737E-2</c:v>
                </c:pt>
                <c:pt idx="9">
                  <c:v>1.7771558100691965E-2</c:v>
                </c:pt>
                <c:pt idx="10">
                  <c:v>1.7994421114027437E-2</c:v>
                </c:pt>
                <c:pt idx="11">
                  <c:v>1.3751466666666658E-2</c:v>
                </c:pt>
                <c:pt idx="12">
                  <c:v>1.9040385826771693E-2</c:v>
                </c:pt>
                <c:pt idx="13">
                  <c:v>1.9651854253512419E-2</c:v>
                </c:pt>
                <c:pt idx="14">
                  <c:v>1.8418856692913394E-2</c:v>
                </c:pt>
                <c:pt idx="15">
                  <c:v>2.1705172555909836E-3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24-4DEF-886D-B15261195FD1}"/>
            </c:ext>
          </c:extLst>
        </c:ser>
        <c:ser>
          <c:idx val="26"/>
          <c:order val="26"/>
          <c:tx>
            <c:strRef>
              <c:f>RG!$CW$2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RG!$CZ$4:$CZ$19</c:f>
              <c:numCache>
                <c:formatCode>0.0</c:formatCode>
                <c:ptCount val="16"/>
                <c:pt idx="0">
                  <c:v>0</c:v>
                </c:pt>
                <c:pt idx="1">
                  <c:v>29.39142857142857</c:v>
                </c:pt>
                <c:pt idx="2">
                  <c:v>76.199999999999989</c:v>
                </c:pt>
                <c:pt idx="3">
                  <c:v>109.12928571428571</c:v>
                </c:pt>
                <c:pt idx="4">
                  <c:v>138.79285714285714</c:v>
                </c:pt>
                <c:pt idx="5">
                  <c:v>163.55785714285713</c:v>
                </c:pt>
                <c:pt idx="6">
                  <c:v>180.15857142857141</c:v>
                </c:pt>
                <c:pt idx="7">
                  <c:v>192.67714285714285</c:v>
                </c:pt>
                <c:pt idx="8">
                  <c:v>206.55642857142857</c:v>
                </c:pt>
                <c:pt idx="9">
                  <c:v>222.61285714285714</c:v>
                </c:pt>
                <c:pt idx="10">
                  <c:v>235.94785714285715</c:v>
                </c:pt>
                <c:pt idx="11">
                  <c:v>246.56142857142856</c:v>
                </c:pt>
                <c:pt idx="12">
                  <c:v>258.53571428571428</c:v>
                </c:pt>
                <c:pt idx="13">
                  <c:v>272.68714285714282</c:v>
                </c:pt>
                <c:pt idx="14">
                  <c:v>330.92571428571426</c:v>
                </c:pt>
                <c:pt idx="15">
                  <c:v>381</c:v>
                </c:pt>
              </c:numCache>
            </c:numRef>
          </c:xVal>
          <c:yVal>
            <c:numRef>
              <c:f>RG!$DA$4:$DA$19</c:f>
              <c:numCache>
                <c:formatCode>0.0000</c:formatCode>
                <c:ptCount val="16"/>
                <c:pt idx="0">
                  <c:v>0</c:v>
                </c:pt>
                <c:pt idx="1">
                  <c:v>3.6677359774472638E-3</c:v>
                </c:pt>
                <c:pt idx="2">
                  <c:v>6.7605807086614173E-3</c:v>
                </c:pt>
                <c:pt idx="3">
                  <c:v>9.0703135792236517E-3</c:v>
                </c:pt>
                <c:pt idx="4">
                  <c:v>1.0733898647284469E-2</c:v>
                </c:pt>
                <c:pt idx="5">
                  <c:v>1.2135406151154181E-2</c:v>
                </c:pt>
                <c:pt idx="6">
                  <c:v>2.2230971128608976E-2</c:v>
                </c:pt>
                <c:pt idx="7">
                  <c:v>2.0715223097112795E-2</c:v>
                </c:pt>
                <c:pt idx="8">
                  <c:v>2.1430057353941937E-2</c:v>
                </c:pt>
                <c:pt idx="9">
                  <c:v>1.7160104986876635E-2</c:v>
                </c:pt>
                <c:pt idx="10">
                  <c:v>2.9727034120734772E-2</c:v>
                </c:pt>
                <c:pt idx="11">
                  <c:v>2.4280362681937544E-2</c:v>
                </c:pt>
                <c:pt idx="12">
                  <c:v>2.0101407778573079E-2</c:v>
                </c:pt>
                <c:pt idx="13">
                  <c:v>1.5965879265091923E-2</c:v>
                </c:pt>
                <c:pt idx="14">
                  <c:v>4.1391504051124031E-3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24-4DEF-886D-B15261195FD1}"/>
            </c:ext>
          </c:extLst>
        </c:ser>
        <c:ser>
          <c:idx val="27"/>
          <c:order val="27"/>
          <c:tx>
            <c:strRef>
              <c:f>RG!$DB$2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RG!$DE$4:$DE$20</c:f>
              <c:numCache>
                <c:formatCode>0.0</c:formatCode>
                <c:ptCount val="17"/>
                <c:pt idx="0">
                  <c:v>0</c:v>
                </c:pt>
                <c:pt idx="1">
                  <c:v>32.835470085470085</c:v>
                </c:pt>
                <c:pt idx="2">
                  <c:v>87.380341880341874</c:v>
                </c:pt>
                <c:pt idx="3">
                  <c:v>122.38675213675214</c:v>
                </c:pt>
                <c:pt idx="4">
                  <c:v>148.70940170940173</c:v>
                </c:pt>
                <c:pt idx="5">
                  <c:v>171.77564102564105</c:v>
                </c:pt>
                <c:pt idx="6">
                  <c:v>186.15811965811966</c:v>
                </c:pt>
                <c:pt idx="7">
                  <c:v>197.28418803418805</c:v>
                </c:pt>
                <c:pt idx="8">
                  <c:v>209.4957264957265</c:v>
                </c:pt>
                <c:pt idx="9">
                  <c:v>222.25</c:v>
                </c:pt>
                <c:pt idx="10">
                  <c:v>234.73290598290598</c:v>
                </c:pt>
                <c:pt idx="11">
                  <c:v>244.77350427350427</c:v>
                </c:pt>
                <c:pt idx="12">
                  <c:v>255.89957264957266</c:v>
                </c:pt>
                <c:pt idx="13">
                  <c:v>268.38247863247864</c:v>
                </c:pt>
                <c:pt idx="14">
                  <c:v>291.72008547008545</c:v>
                </c:pt>
                <c:pt idx="15">
                  <c:v>344.90811965811963</c:v>
                </c:pt>
                <c:pt idx="16">
                  <c:v>381</c:v>
                </c:pt>
              </c:numCache>
            </c:numRef>
          </c:xVal>
          <c:yVal>
            <c:numRef>
              <c:f>RG!$DF$4:$DF$20</c:f>
              <c:numCache>
                <c:formatCode>0.0000</c:formatCode>
                <c:ptCount val="17"/>
                <c:pt idx="0">
                  <c:v>0</c:v>
                </c:pt>
                <c:pt idx="1">
                  <c:v>3.4825144790785446E-3</c:v>
                </c:pt>
                <c:pt idx="2">
                  <c:v>6.7712598425196877E-3</c:v>
                </c:pt>
                <c:pt idx="3">
                  <c:v>9.3404467298730462E-3</c:v>
                </c:pt>
                <c:pt idx="4">
                  <c:v>1.0820964566929122E-2</c:v>
                </c:pt>
                <c:pt idx="5">
                  <c:v>1.3076909980847007E-2</c:v>
                </c:pt>
                <c:pt idx="6">
                  <c:v>2.5772244094488195E-2</c:v>
                </c:pt>
                <c:pt idx="7">
                  <c:v>1.9604409448818881E-2</c:v>
                </c:pt>
                <c:pt idx="8">
                  <c:v>1.8738425196850376E-2</c:v>
                </c:pt>
                <c:pt idx="9">
                  <c:v>1.7353805774278253E-2</c:v>
                </c:pt>
                <c:pt idx="10">
                  <c:v>2.8239038541234947E-2</c:v>
                </c:pt>
                <c:pt idx="11">
                  <c:v>2.1956692913385766E-2</c:v>
                </c:pt>
                <c:pt idx="12">
                  <c:v>1.9066073262581362E-2</c:v>
                </c:pt>
                <c:pt idx="13">
                  <c:v>1.876966792194457E-2</c:v>
                </c:pt>
                <c:pt idx="14">
                  <c:v>6.5160854893138373E-3</c:v>
                </c:pt>
                <c:pt idx="15">
                  <c:v>2.6958972233733927E-3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24-4DEF-886D-B15261195FD1}"/>
            </c:ext>
          </c:extLst>
        </c:ser>
        <c:ser>
          <c:idx val="28"/>
          <c:order val="28"/>
          <c:tx>
            <c:strRef>
              <c:f>RG!$DG$2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RG!$DJ$4:$DJ$21</c:f>
              <c:numCache>
                <c:formatCode>0.0</c:formatCode>
                <c:ptCount val="18"/>
                <c:pt idx="0">
                  <c:v>0</c:v>
                </c:pt>
                <c:pt idx="1">
                  <c:v>21.378333333333334</c:v>
                </c:pt>
                <c:pt idx="2">
                  <c:v>53.974999999999994</c:v>
                </c:pt>
                <c:pt idx="3">
                  <c:v>76.411666666666662</c:v>
                </c:pt>
                <c:pt idx="4">
                  <c:v>96.943333333333342</c:v>
                </c:pt>
                <c:pt idx="5">
                  <c:v>115.57000000000001</c:v>
                </c:pt>
                <c:pt idx="6">
                  <c:v>128.27000000000001</c:v>
                </c:pt>
                <c:pt idx="7">
                  <c:v>137.37166666666667</c:v>
                </c:pt>
                <c:pt idx="8">
                  <c:v>147.32</c:v>
                </c:pt>
                <c:pt idx="9">
                  <c:v>157.90333333333334</c:v>
                </c:pt>
                <c:pt idx="10">
                  <c:v>168.27500000000001</c:v>
                </c:pt>
                <c:pt idx="11">
                  <c:v>175.89500000000001</c:v>
                </c:pt>
                <c:pt idx="12">
                  <c:v>183.72666666666669</c:v>
                </c:pt>
                <c:pt idx="13">
                  <c:v>193.25166666666667</c:v>
                </c:pt>
                <c:pt idx="14">
                  <c:v>205.52833333333334</c:v>
                </c:pt>
                <c:pt idx="15">
                  <c:v>236.00833333333333</c:v>
                </c:pt>
                <c:pt idx="16">
                  <c:v>320.25166666666667</c:v>
                </c:pt>
                <c:pt idx="17">
                  <c:v>381</c:v>
                </c:pt>
              </c:numCache>
            </c:numRef>
          </c:xVal>
          <c:yVal>
            <c:numRef>
              <c:f>RG!$DK$4:$DK$21</c:f>
              <c:numCache>
                <c:formatCode>0.0000</c:formatCode>
                <c:ptCount val="18"/>
                <c:pt idx="0">
                  <c:v>0</c:v>
                </c:pt>
                <c:pt idx="1">
                  <c:v>5.111717470959694E-3</c:v>
                </c:pt>
                <c:pt idx="2">
                  <c:v>1.0150349130886943E-2</c:v>
                </c:pt>
                <c:pt idx="3">
                  <c:v>1.2515228049324015E-2</c:v>
                </c:pt>
                <c:pt idx="4">
                  <c:v>1.6186471009305654E-2</c:v>
                </c:pt>
                <c:pt idx="5">
                  <c:v>1.5590551181102363E-2</c:v>
                </c:pt>
                <c:pt idx="6">
                  <c:v>4.1456692913385891E-2</c:v>
                </c:pt>
                <c:pt idx="7">
                  <c:v>2.9272090988626466E-2</c:v>
                </c:pt>
                <c:pt idx="8">
                  <c:v>3.207165354330696E-2</c:v>
                </c:pt>
                <c:pt idx="9">
                  <c:v>2.2532283464566965E-2</c:v>
                </c:pt>
                <c:pt idx="10">
                  <c:v>3.4309158723580528E-2</c:v>
                </c:pt>
                <c:pt idx="11">
                  <c:v>3.7447892542843933E-2</c:v>
                </c:pt>
                <c:pt idx="12">
                  <c:v>2.893937007874018E-2</c:v>
                </c:pt>
                <c:pt idx="13">
                  <c:v>1.9061102362204756E-2</c:v>
                </c:pt>
                <c:pt idx="14">
                  <c:v>1.3385826771653505E-2</c:v>
                </c:pt>
                <c:pt idx="15">
                  <c:v>4.0040434134922392E-3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A24-4DEF-886D-B15261195FD1}"/>
            </c:ext>
          </c:extLst>
        </c:ser>
        <c:ser>
          <c:idx val="29"/>
          <c:order val="29"/>
          <c:tx>
            <c:strRef>
              <c:f>RG!$DL$2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(RG!$DO$4,RG!$DO$5,RG!$DO$7,RG!$DO$8,RG!$DO$9,RG!$DO$10,RG!$DO$11,RG!$DO$12,RG!$DO$13,RG!$DO$14,RG!$DO$15,RG!$DO$16,RG!$DO$17,RG!$DO$18,RG!$DO$19,RG!$DO$20)</c:f>
              <c:numCache>
                <c:formatCode>0.0</c:formatCode>
                <c:ptCount val="16"/>
                <c:pt idx="0">
                  <c:v>0</c:v>
                </c:pt>
                <c:pt idx="1">
                  <c:v>39.973770491803279</c:v>
                </c:pt>
                <c:pt idx="2">
                  <c:v>99.309836065573776</c:v>
                </c:pt>
                <c:pt idx="3">
                  <c:v>137.40983606557378</c:v>
                </c:pt>
                <c:pt idx="4">
                  <c:v>168.01475409836067</c:v>
                </c:pt>
                <c:pt idx="5">
                  <c:v>185.50327868852457</c:v>
                </c:pt>
                <c:pt idx="6">
                  <c:v>197.68278688524589</c:v>
                </c:pt>
                <c:pt idx="7">
                  <c:v>209.55</c:v>
                </c:pt>
                <c:pt idx="8">
                  <c:v>222.04180327868852</c:v>
                </c:pt>
                <c:pt idx="9">
                  <c:v>236.71967213114755</c:v>
                </c:pt>
                <c:pt idx="10">
                  <c:v>250.14836065573769</c:v>
                </c:pt>
                <c:pt idx="11">
                  <c:v>262.32786885245901</c:v>
                </c:pt>
                <c:pt idx="12">
                  <c:v>275.75655737704915</c:v>
                </c:pt>
                <c:pt idx="13">
                  <c:v>292.93278688524595</c:v>
                </c:pt>
                <c:pt idx="14">
                  <c:v>341.96311475409834</c:v>
                </c:pt>
                <c:pt idx="15">
                  <c:v>381</c:v>
                </c:pt>
              </c:numCache>
            </c:numRef>
          </c:xVal>
          <c:yVal>
            <c:numRef>
              <c:f>(RG!$DP$4,RG!$DP$5,RG!$DP$7,RG!$DP$8,RG!$DP$9,RG!$DP$10,RG!$DP$11,RG!$DP$12,RG!$DP$13,RG!$DP$14,RG!$DP$15,RG!$DP$16,RG!$DP$17,RG!$DP$18,RG!$DP$19,RG!$DP$20)</c:f>
              <c:numCache>
                <c:formatCode>0.0000</c:formatCode>
                <c:ptCount val="16"/>
                <c:pt idx="0">
                  <c:v>0</c:v>
                </c:pt>
                <c:pt idx="1">
                  <c:v>4.3103264435695541E-3</c:v>
                </c:pt>
                <c:pt idx="2">
                  <c:v>5.4125814918296487E-3</c:v>
                </c:pt>
                <c:pt idx="3">
                  <c:v>7.6903762029746272E-3</c:v>
                </c:pt>
                <c:pt idx="4">
                  <c:v>1.1809849426716401E-2</c:v>
                </c:pt>
                <c:pt idx="5">
                  <c:v>2.945042286380874E-2</c:v>
                </c:pt>
                <c:pt idx="6">
                  <c:v>2.0249468816397956E-2</c:v>
                </c:pt>
                <c:pt idx="7">
                  <c:v>2.2546549328392739E-2</c:v>
                </c:pt>
                <c:pt idx="8">
                  <c:v>1.8982882574460829E-2</c:v>
                </c:pt>
                <c:pt idx="9">
                  <c:v>1.8405402449693766E-2</c:v>
                </c:pt>
                <c:pt idx="10">
                  <c:v>2.5625224478519146E-2</c:v>
                </c:pt>
                <c:pt idx="11">
                  <c:v>2.2366666666666687E-2</c:v>
                </c:pt>
                <c:pt idx="12">
                  <c:v>1.7159077941344261E-2</c:v>
                </c:pt>
                <c:pt idx="13">
                  <c:v>1.3063566272965869E-2</c:v>
                </c:pt>
                <c:pt idx="14">
                  <c:v>2.9420892388451426E-3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A24-4DEF-886D-B15261195FD1}"/>
            </c:ext>
          </c:extLst>
        </c:ser>
        <c:ser>
          <c:idx val="30"/>
          <c:order val="30"/>
          <c:tx>
            <c:strRef>
              <c:f>RG!$DQ$2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(RG!$DT$4,RG!$DT$5,RG!$DT$6,RG!$DT$7,RG!$DT$11,RG!$DT$12,RG!$DT$13,RG!$DT$14,RG!$DT$15,RG!$DT$16,RG!$DT$17,RG!$DT$18,RG!$DT$19,RG!$DT$20,RG!$DT$21,RG!$DT$22)</c:f>
              <c:numCache>
                <c:formatCode>0.0</c:formatCode>
                <c:ptCount val="16"/>
                <c:pt idx="0">
                  <c:v>0</c:v>
                </c:pt>
                <c:pt idx="1">
                  <c:v>27.943582510578278</c:v>
                </c:pt>
                <c:pt idx="2">
                  <c:v>83.024682651622001</c:v>
                </c:pt>
                <c:pt idx="3">
                  <c:v>127.08956276445699</c:v>
                </c:pt>
                <c:pt idx="4">
                  <c:v>200.44146685472498</c:v>
                </c:pt>
                <c:pt idx="5">
                  <c:v>215.48801128349788</c:v>
                </c:pt>
                <c:pt idx="6">
                  <c:v>226.50423131170663</c:v>
                </c:pt>
                <c:pt idx="7">
                  <c:v>238.59520451339915</c:v>
                </c:pt>
                <c:pt idx="8">
                  <c:v>251.76093088857547</c:v>
                </c:pt>
                <c:pt idx="9">
                  <c:v>265.73272214386463</c:v>
                </c:pt>
                <c:pt idx="10">
                  <c:v>277.01763046544431</c:v>
                </c:pt>
                <c:pt idx="11">
                  <c:v>287.49647390691115</c:v>
                </c:pt>
                <c:pt idx="12">
                  <c:v>300.39351198871651</c:v>
                </c:pt>
                <c:pt idx="13">
                  <c:v>321.61988716502117</c:v>
                </c:pt>
                <c:pt idx="14">
                  <c:v>358.16149506346966</c:v>
                </c:pt>
                <c:pt idx="15">
                  <c:v>381</c:v>
                </c:pt>
              </c:numCache>
            </c:numRef>
          </c:xVal>
          <c:yVal>
            <c:numRef>
              <c:f>(RG!$DU$4,RG!$DU$5,RG!$DU$6,RG!$DU$7,RG!$DU$11,RG!$DU$12,RG!$DU$13,RG!$DU$14,RG!$DU$15,RG!$DU$16,RG!$DU$17,RG!$DU$18,RG!$DU$19,RG!$DU$20,RG!$DU$21,RG!$DU$22)</c:f>
              <c:numCache>
                <c:formatCode>0.0000</c:formatCode>
                <c:ptCount val="16"/>
                <c:pt idx="0">
                  <c:v>0</c:v>
                </c:pt>
                <c:pt idx="1">
                  <c:v>7.9982586311326466E-4</c:v>
                </c:pt>
                <c:pt idx="2">
                  <c:v>4.6485460357059329E-3</c:v>
                </c:pt>
                <c:pt idx="3">
                  <c:v>7.4051701870599456E-3</c:v>
                </c:pt>
                <c:pt idx="4">
                  <c:v>1.245402230971128E-2</c:v>
                </c:pt>
                <c:pt idx="5">
                  <c:v>3.7543503937007942E-2</c:v>
                </c:pt>
                <c:pt idx="6">
                  <c:v>2.3112283464566882E-2</c:v>
                </c:pt>
                <c:pt idx="7">
                  <c:v>2.9625406824147001E-2</c:v>
                </c:pt>
                <c:pt idx="8">
                  <c:v>2.0931830934926229E-2</c:v>
                </c:pt>
                <c:pt idx="9">
                  <c:v>2.5089683898208405E-2</c:v>
                </c:pt>
                <c:pt idx="10">
                  <c:v>3.0332545931758569E-2</c:v>
                </c:pt>
                <c:pt idx="11">
                  <c:v>2.5196482939632489E-2</c:v>
                </c:pt>
                <c:pt idx="12">
                  <c:v>1.8914641919760031E-2</c:v>
                </c:pt>
                <c:pt idx="13">
                  <c:v>9.6292059080850326E-3</c:v>
                </c:pt>
                <c:pt idx="14">
                  <c:v>2.9949421028253806E-3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A24-4DEF-886D-B15261195FD1}"/>
            </c:ext>
          </c:extLst>
        </c:ser>
        <c:ser>
          <c:idx val="31"/>
          <c:order val="31"/>
          <c:tx>
            <c:strRef>
              <c:f>RG!$DV$2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RG!$DY$4:$DY$20</c:f>
              <c:numCache>
                <c:formatCode>0.0</c:formatCode>
                <c:ptCount val="17"/>
                <c:pt idx="0">
                  <c:v>0</c:v>
                </c:pt>
                <c:pt idx="1">
                  <c:v>32.432231404958678</c:v>
                </c:pt>
                <c:pt idx="2">
                  <c:v>81.867768595041326</c:v>
                </c:pt>
                <c:pt idx="3">
                  <c:v>113.0404958677686</c:v>
                </c:pt>
                <c:pt idx="4">
                  <c:v>140.7495867768595</c:v>
                </c:pt>
                <c:pt idx="5">
                  <c:v>165.30991735537191</c:v>
                </c:pt>
                <c:pt idx="6">
                  <c:v>182.62809917355372</c:v>
                </c:pt>
                <c:pt idx="7">
                  <c:v>195.5380165289256</c:v>
                </c:pt>
                <c:pt idx="8">
                  <c:v>208.13305785123964</c:v>
                </c:pt>
                <c:pt idx="9">
                  <c:v>221.67272727272729</c:v>
                </c:pt>
                <c:pt idx="10">
                  <c:v>238.36115702479339</c:v>
                </c:pt>
                <c:pt idx="11">
                  <c:v>251.58595041322315</c:v>
                </c:pt>
                <c:pt idx="12">
                  <c:v>261.34710743801656</c:v>
                </c:pt>
                <c:pt idx="13">
                  <c:v>274.25702479338844</c:v>
                </c:pt>
                <c:pt idx="14">
                  <c:v>290.63057851239671</c:v>
                </c:pt>
                <c:pt idx="15">
                  <c:v>340.38099173553718</c:v>
                </c:pt>
                <c:pt idx="16">
                  <c:v>381</c:v>
                </c:pt>
              </c:numCache>
            </c:numRef>
          </c:xVal>
          <c:yVal>
            <c:numRef>
              <c:f>RG!$DZ$4:$DZ$20</c:f>
              <c:numCache>
                <c:formatCode>0.0000</c:formatCode>
                <c:ptCount val="17"/>
                <c:pt idx="0">
                  <c:v>0</c:v>
                </c:pt>
                <c:pt idx="1">
                  <c:v>3.9944830925260555E-3</c:v>
                </c:pt>
                <c:pt idx="2">
                  <c:v>7.4250267327695182E-3</c:v>
                </c:pt>
                <c:pt idx="3">
                  <c:v>9.2629046369203764E-3</c:v>
                </c:pt>
                <c:pt idx="4">
                  <c:v>1.086806445705916E-2</c:v>
                </c:pt>
                <c:pt idx="5">
                  <c:v>1.3787739032620911E-2</c:v>
                </c:pt>
                <c:pt idx="6">
                  <c:v>2.593083989501313E-2</c:v>
                </c:pt>
                <c:pt idx="7">
                  <c:v>2.282077240344961E-2</c:v>
                </c:pt>
                <c:pt idx="8">
                  <c:v>2.4278560574664963E-2</c:v>
                </c:pt>
                <c:pt idx="9">
                  <c:v>1.9432250656167983E-2</c:v>
                </c:pt>
                <c:pt idx="10">
                  <c:v>1.4477509276857611E-2</c:v>
                </c:pt>
                <c:pt idx="11">
                  <c:v>2.2829497274379162E-2</c:v>
                </c:pt>
                <c:pt idx="12">
                  <c:v>2.4868693496646232E-2</c:v>
                </c:pt>
                <c:pt idx="13">
                  <c:v>1.9966449845943215E-2</c:v>
                </c:pt>
                <c:pt idx="14">
                  <c:v>1.4263960539415343E-2</c:v>
                </c:pt>
                <c:pt idx="15">
                  <c:v>2.9949032533724039E-3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A24-4DEF-886D-B15261195FD1}"/>
            </c:ext>
          </c:extLst>
        </c:ser>
        <c:ser>
          <c:idx val="32"/>
          <c:order val="32"/>
          <c:tx>
            <c:strRef>
              <c:f>RG!$EA$2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RG!$ED$4:$ED$20</c:f>
              <c:numCache>
                <c:formatCode>0.0</c:formatCode>
                <c:ptCount val="17"/>
                <c:pt idx="0">
                  <c:v>0</c:v>
                </c:pt>
                <c:pt idx="1">
                  <c:v>37.782499999999999</c:v>
                </c:pt>
                <c:pt idx="2">
                  <c:v>94.932500000000005</c:v>
                </c:pt>
                <c:pt idx="3">
                  <c:v>129.2225</c:v>
                </c:pt>
                <c:pt idx="4">
                  <c:v>157.16250000000002</c:v>
                </c:pt>
                <c:pt idx="5">
                  <c:v>180.34</c:v>
                </c:pt>
                <c:pt idx="6">
                  <c:v>196.215</c:v>
                </c:pt>
                <c:pt idx="7">
                  <c:v>208.5975</c:v>
                </c:pt>
                <c:pt idx="8">
                  <c:v>223.83749999999998</c:v>
                </c:pt>
                <c:pt idx="9">
                  <c:v>238.76</c:v>
                </c:pt>
                <c:pt idx="10">
                  <c:v>251.45999999999998</c:v>
                </c:pt>
                <c:pt idx="11">
                  <c:v>263.52499999999998</c:v>
                </c:pt>
                <c:pt idx="12">
                  <c:v>275.90750000000003</c:v>
                </c:pt>
                <c:pt idx="13">
                  <c:v>291.14749999999998</c:v>
                </c:pt>
                <c:pt idx="14">
                  <c:v>327.34249999999997</c:v>
                </c:pt>
                <c:pt idx="15">
                  <c:v>367.98249999999996</c:v>
                </c:pt>
                <c:pt idx="16">
                  <c:v>381</c:v>
                </c:pt>
              </c:numCache>
            </c:numRef>
          </c:xVal>
          <c:yVal>
            <c:numRef>
              <c:f>RG!$EE$4:$EE$20</c:f>
              <c:numCache>
                <c:formatCode>0.0000</c:formatCode>
                <c:ptCount val="17"/>
                <c:pt idx="0">
                  <c:v>0</c:v>
                </c:pt>
                <c:pt idx="1">
                  <c:v>4.3128432475352347E-3</c:v>
                </c:pt>
                <c:pt idx="2">
                  <c:v>7.7397702336388288E-3</c:v>
                </c:pt>
                <c:pt idx="3">
                  <c:v>1.022616853744345E-2</c:v>
                </c:pt>
                <c:pt idx="4">
                  <c:v>1.1822546571922412E-2</c:v>
                </c:pt>
                <c:pt idx="5">
                  <c:v>1.67224409448819E-2</c:v>
                </c:pt>
                <c:pt idx="6">
                  <c:v>2.9632545931758514E-2</c:v>
                </c:pt>
                <c:pt idx="7">
                  <c:v>2.5459317585301868E-2</c:v>
                </c:pt>
                <c:pt idx="8">
                  <c:v>2.1184018664333611E-2</c:v>
                </c:pt>
                <c:pt idx="9">
                  <c:v>1.8251968503937042E-2</c:v>
                </c:pt>
                <c:pt idx="10">
                  <c:v>2.3976377952755874E-2</c:v>
                </c:pt>
                <c:pt idx="11">
                  <c:v>2.5354330708661409E-2</c:v>
                </c:pt>
                <c:pt idx="12">
                  <c:v>2.2654668166479212E-2</c:v>
                </c:pt>
                <c:pt idx="13">
                  <c:v>1.5223097112860915E-2</c:v>
                </c:pt>
                <c:pt idx="14">
                  <c:v>4.7624219386369739E-3</c:v>
                </c:pt>
                <c:pt idx="15">
                  <c:v>1.5632801997311366E-3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A24-4DEF-886D-B15261195FD1}"/>
            </c:ext>
          </c:extLst>
        </c:ser>
        <c:ser>
          <c:idx val="33"/>
          <c:order val="33"/>
          <c:tx>
            <c:strRef>
              <c:f>RG!$EF$2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RG!$EI$4:$EI$21</c:f>
              <c:numCache>
                <c:formatCode>0.0</c:formatCode>
                <c:ptCount val="18"/>
                <c:pt idx="0">
                  <c:v>0</c:v>
                </c:pt>
                <c:pt idx="1">
                  <c:v>26.099576271186439</c:v>
                </c:pt>
                <c:pt idx="2">
                  <c:v>64.038135593220332</c:v>
                </c:pt>
                <c:pt idx="3">
                  <c:v>87.447033898305079</c:v>
                </c:pt>
                <c:pt idx="4">
                  <c:v>109.51059322033899</c:v>
                </c:pt>
                <c:pt idx="5">
                  <c:v>129.42161016949152</c:v>
                </c:pt>
                <c:pt idx="6">
                  <c:v>147.18008474576271</c:v>
                </c:pt>
                <c:pt idx="7">
                  <c:v>163.59322033898303</c:v>
                </c:pt>
                <c:pt idx="8">
                  <c:v>180.27542372881356</c:v>
                </c:pt>
                <c:pt idx="9">
                  <c:v>198.03389830508473</c:v>
                </c:pt>
                <c:pt idx="10">
                  <c:v>216.59957627118644</c:v>
                </c:pt>
                <c:pt idx="11">
                  <c:v>235.4343220338983</c:v>
                </c:pt>
                <c:pt idx="12">
                  <c:v>254.53813559322032</c:v>
                </c:pt>
                <c:pt idx="13">
                  <c:v>274.98728813559319</c:v>
                </c:pt>
                <c:pt idx="14">
                  <c:v>298.39618644067798</c:v>
                </c:pt>
                <c:pt idx="15">
                  <c:v>323.41949152542372</c:v>
                </c:pt>
                <c:pt idx="16">
                  <c:v>358.39830508474574</c:v>
                </c:pt>
                <c:pt idx="17">
                  <c:v>381</c:v>
                </c:pt>
              </c:numCache>
            </c:numRef>
          </c:xVal>
          <c:yVal>
            <c:numRef>
              <c:f>RG!$EJ$4:$EJ$21</c:f>
              <c:numCache>
                <c:formatCode>0.0000</c:formatCode>
                <c:ptCount val="18"/>
                <c:pt idx="0">
                  <c:v>0</c:v>
                </c:pt>
                <c:pt idx="1">
                  <c:v>5.5000892929620918E-3</c:v>
                </c:pt>
                <c:pt idx="2">
                  <c:v>1.0190909090909091E-2</c:v>
                </c:pt>
                <c:pt idx="3">
                  <c:v>1.3215308551547339E-2</c:v>
                </c:pt>
                <c:pt idx="4">
                  <c:v>1.6119281243690685E-2</c:v>
                </c:pt>
                <c:pt idx="5">
                  <c:v>1.7122609673790791E-2</c:v>
                </c:pt>
                <c:pt idx="6">
                  <c:v>1.7647548895097794E-2</c:v>
                </c:pt>
                <c:pt idx="7">
                  <c:v>1.8396850393700748E-2</c:v>
                </c:pt>
                <c:pt idx="8">
                  <c:v>1.8048425196850414E-2</c:v>
                </c:pt>
                <c:pt idx="9">
                  <c:v>1.7915886984715149E-2</c:v>
                </c:pt>
                <c:pt idx="10">
                  <c:v>1.697394825646795E-2</c:v>
                </c:pt>
                <c:pt idx="11">
                  <c:v>1.5821822272215954E-2</c:v>
                </c:pt>
                <c:pt idx="12">
                  <c:v>1.4251881014873138E-2</c:v>
                </c:pt>
                <c:pt idx="13">
                  <c:v>1.3021811023622045E-2</c:v>
                </c:pt>
                <c:pt idx="14">
                  <c:v>1.0683062489529247E-2</c:v>
                </c:pt>
                <c:pt idx="15">
                  <c:v>6.9685039370078732E-3</c:v>
                </c:pt>
                <c:pt idx="16">
                  <c:v>3.2386951631046103E-3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A24-4DEF-886D-B15261195FD1}"/>
            </c:ext>
          </c:extLst>
        </c:ser>
        <c:ser>
          <c:idx val="34"/>
          <c:order val="34"/>
          <c:tx>
            <c:strRef>
              <c:f>RG!$EK$2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RG!$EN$4:$EN$23</c:f>
              <c:numCache>
                <c:formatCode>0.0</c:formatCode>
                <c:ptCount val="20"/>
                <c:pt idx="0">
                  <c:v>0</c:v>
                </c:pt>
                <c:pt idx="1">
                  <c:v>34.607500000000002</c:v>
                </c:pt>
                <c:pt idx="2">
                  <c:v>86.36</c:v>
                </c:pt>
                <c:pt idx="3">
                  <c:v>118.11</c:v>
                </c:pt>
                <c:pt idx="4">
                  <c:v>143.51</c:v>
                </c:pt>
                <c:pt idx="5">
                  <c:v>163.19499999999999</c:v>
                </c:pt>
                <c:pt idx="6">
                  <c:v>182.5625</c:v>
                </c:pt>
                <c:pt idx="7">
                  <c:v>200.02500000000001</c:v>
                </c:pt>
                <c:pt idx="8">
                  <c:v>210.82</c:v>
                </c:pt>
                <c:pt idx="9">
                  <c:v>219.07499999999999</c:v>
                </c:pt>
                <c:pt idx="10">
                  <c:v>227.64749999999998</c:v>
                </c:pt>
                <c:pt idx="11">
                  <c:v>237.17250000000001</c:v>
                </c:pt>
                <c:pt idx="12">
                  <c:v>250.50749999999999</c:v>
                </c:pt>
                <c:pt idx="13">
                  <c:v>264.47749999999996</c:v>
                </c:pt>
                <c:pt idx="14">
                  <c:v>274.0025</c:v>
                </c:pt>
                <c:pt idx="15">
                  <c:v>283.21000000000004</c:v>
                </c:pt>
                <c:pt idx="16">
                  <c:v>295.27499999999998</c:v>
                </c:pt>
                <c:pt idx="17">
                  <c:v>309.245</c:v>
                </c:pt>
                <c:pt idx="18">
                  <c:v>348.9325</c:v>
                </c:pt>
                <c:pt idx="19">
                  <c:v>381</c:v>
                </c:pt>
              </c:numCache>
            </c:numRef>
          </c:xVal>
          <c:yVal>
            <c:numRef>
              <c:f>RG!$EO$4:$EO$23</c:f>
              <c:numCache>
                <c:formatCode>0.0000</c:formatCode>
                <c:ptCount val="20"/>
                <c:pt idx="0">
                  <c:v>0</c:v>
                </c:pt>
                <c:pt idx="1">
                  <c:v>3.9529003828649859E-3</c:v>
                </c:pt>
                <c:pt idx="2">
                  <c:v>7.7923592884222804E-3</c:v>
                </c:pt>
                <c:pt idx="3">
                  <c:v>1.0280725778842859E-2</c:v>
                </c:pt>
                <c:pt idx="4">
                  <c:v>1.1732283464566931E-2</c:v>
                </c:pt>
                <c:pt idx="5">
                  <c:v>1.3335208098987618E-2</c:v>
                </c:pt>
                <c:pt idx="6">
                  <c:v>1.3004056311142926E-2</c:v>
                </c:pt>
                <c:pt idx="7">
                  <c:v>1.9334287759484651E-2</c:v>
                </c:pt>
                <c:pt idx="8">
                  <c:v>3.4881889763779483E-2</c:v>
                </c:pt>
                <c:pt idx="9">
                  <c:v>2.4566929133858217E-2</c:v>
                </c:pt>
                <c:pt idx="10">
                  <c:v>2.7122955784373213E-2</c:v>
                </c:pt>
                <c:pt idx="11">
                  <c:v>2.4733672996757688E-2</c:v>
                </c:pt>
                <c:pt idx="12">
                  <c:v>1.9313385826771688E-2</c:v>
                </c:pt>
                <c:pt idx="13">
                  <c:v>2.1707418151678395E-2</c:v>
                </c:pt>
                <c:pt idx="14">
                  <c:v>2.6757337151037897E-2</c:v>
                </c:pt>
                <c:pt idx="15">
                  <c:v>2.1968503937007871E-2</c:v>
                </c:pt>
                <c:pt idx="16">
                  <c:v>2.1039370078740131E-2</c:v>
                </c:pt>
                <c:pt idx="17">
                  <c:v>1.474409448818899E-2</c:v>
                </c:pt>
                <c:pt idx="18">
                  <c:v>2.8798627894285542E-3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A24-4DEF-886D-B15261195FD1}"/>
            </c:ext>
          </c:extLst>
        </c:ser>
        <c:ser>
          <c:idx val="35"/>
          <c:order val="35"/>
          <c:tx>
            <c:strRef>
              <c:f>RG!$EP$2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RG!$ES$4:$ES$19</c:f>
              <c:numCache>
                <c:formatCode>0.0</c:formatCode>
                <c:ptCount val="16"/>
                <c:pt idx="0">
                  <c:v>0</c:v>
                </c:pt>
                <c:pt idx="1">
                  <c:v>36.684121621621621</c:v>
                </c:pt>
                <c:pt idx="2">
                  <c:v>92.35388513513513</c:v>
                </c:pt>
                <c:pt idx="3">
                  <c:v>126.78547297297297</c:v>
                </c:pt>
                <c:pt idx="4">
                  <c:v>157.03378378378378</c:v>
                </c:pt>
                <c:pt idx="5">
                  <c:v>185.02956081081081</c:v>
                </c:pt>
                <c:pt idx="6">
                  <c:v>204.33699324324326</c:v>
                </c:pt>
                <c:pt idx="7">
                  <c:v>216.88682432432435</c:v>
                </c:pt>
                <c:pt idx="8">
                  <c:v>229.43665540540542</c:v>
                </c:pt>
                <c:pt idx="9">
                  <c:v>243.59543918918919</c:v>
                </c:pt>
                <c:pt idx="10">
                  <c:v>259.68496621621625</c:v>
                </c:pt>
                <c:pt idx="11">
                  <c:v>274.16554054054052</c:v>
                </c:pt>
                <c:pt idx="12">
                  <c:v>287.03716216216219</c:v>
                </c:pt>
                <c:pt idx="13">
                  <c:v>303.12668918918916</c:v>
                </c:pt>
                <c:pt idx="14">
                  <c:v>346.89020270270271</c:v>
                </c:pt>
                <c:pt idx="15">
                  <c:v>381</c:v>
                </c:pt>
              </c:numCache>
            </c:numRef>
          </c:xVal>
          <c:yVal>
            <c:numRef>
              <c:f>RG!$ET$4:$ET$19</c:f>
              <c:numCache>
                <c:formatCode>0.0000</c:formatCode>
                <c:ptCount val="16"/>
                <c:pt idx="0">
                  <c:v>0</c:v>
                </c:pt>
                <c:pt idx="1">
                  <c:v>4.2361652161900815E-3</c:v>
                </c:pt>
                <c:pt idx="2">
                  <c:v>7.9928822456514972E-3</c:v>
                </c:pt>
                <c:pt idx="3">
                  <c:v>9.7177602799650067E-3</c:v>
                </c:pt>
                <c:pt idx="4">
                  <c:v>1.2099418007531662E-2</c:v>
                </c:pt>
                <c:pt idx="5">
                  <c:v>1.2900377696690354E-2</c:v>
                </c:pt>
                <c:pt idx="6">
                  <c:v>2.1916839342450551E-2</c:v>
                </c:pt>
                <c:pt idx="7">
                  <c:v>2.5847559055118124E-2</c:v>
                </c:pt>
                <c:pt idx="8">
                  <c:v>2.7714988258046819E-2</c:v>
                </c:pt>
                <c:pt idx="9">
                  <c:v>2.0970162729658695E-2</c:v>
                </c:pt>
                <c:pt idx="10">
                  <c:v>2.019947506561684E-2</c:v>
                </c:pt>
                <c:pt idx="11">
                  <c:v>2.3509081364829407E-2</c:v>
                </c:pt>
                <c:pt idx="12">
                  <c:v>2.110845144356957E-2</c:v>
                </c:pt>
                <c:pt idx="13">
                  <c:v>1.448664916885386E-2</c:v>
                </c:pt>
                <c:pt idx="14">
                  <c:v>2.8877333729510242E-3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A24-4DEF-886D-B15261195FD1}"/>
            </c:ext>
          </c:extLst>
        </c:ser>
        <c:ser>
          <c:idx val="36"/>
          <c:order val="36"/>
          <c:tx>
            <c:strRef>
              <c:f>RG!$EU$2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RG!$EX$4:$EX$20</c:f>
              <c:numCache>
                <c:formatCode>0.0</c:formatCode>
                <c:ptCount val="17"/>
                <c:pt idx="0">
                  <c:v>0</c:v>
                </c:pt>
                <c:pt idx="1">
                  <c:v>33.032828282828284</c:v>
                </c:pt>
                <c:pt idx="2">
                  <c:v>84.98737373737373</c:v>
                </c:pt>
                <c:pt idx="3">
                  <c:v>118.66161616161617</c:v>
                </c:pt>
                <c:pt idx="4">
                  <c:v>146.56313131313132</c:v>
                </c:pt>
                <c:pt idx="5">
                  <c:v>172.54040404040404</c:v>
                </c:pt>
                <c:pt idx="6">
                  <c:v>195.95202020202021</c:v>
                </c:pt>
                <c:pt idx="7">
                  <c:v>211.02525252525251</c:v>
                </c:pt>
                <c:pt idx="8">
                  <c:v>221.92929292929293</c:v>
                </c:pt>
                <c:pt idx="9">
                  <c:v>233.47474747474749</c:v>
                </c:pt>
                <c:pt idx="10">
                  <c:v>247.26515151515153</c:v>
                </c:pt>
                <c:pt idx="11">
                  <c:v>262.65909090909088</c:v>
                </c:pt>
                <c:pt idx="12">
                  <c:v>275.16666666666663</c:v>
                </c:pt>
                <c:pt idx="13">
                  <c:v>287.03282828282829</c:v>
                </c:pt>
                <c:pt idx="14">
                  <c:v>301.46464646464648</c:v>
                </c:pt>
                <c:pt idx="15">
                  <c:v>345.40151515151513</c:v>
                </c:pt>
                <c:pt idx="16">
                  <c:v>381</c:v>
                </c:pt>
              </c:numCache>
            </c:numRef>
          </c:xVal>
          <c:yVal>
            <c:numRef>
              <c:f>RG!$EY$4:$EY$20</c:f>
              <c:numCache>
                <c:formatCode>0.0000</c:formatCode>
                <c:ptCount val="17"/>
                <c:pt idx="0">
                  <c:v>0</c:v>
                </c:pt>
                <c:pt idx="1">
                  <c:v>4.164039446525495E-3</c:v>
                </c:pt>
                <c:pt idx="2">
                  <c:v>7.8824769785132802E-3</c:v>
                </c:pt>
                <c:pt idx="3">
                  <c:v>1.0137247517973293E-2</c:v>
                </c:pt>
                <c:pt idx="4">
                  <c:v>1.206936815824851E-2</c:v>
                </c:pt>
                <c:pt idx="5">
                  <c:v>1.3411771653543314E-2</c:v>
                </c:pt>
                <c:pt idx="6">
                  <c:v>1.5741732283464573E-2</c:v>
                </c:pt>
                <c:pt idx="7">
                  <c:v>3.5958492688413973E-2</c:v>
                </c:pt>
                <c:pt idx="8">
                  <c:v>2.3947086614173177E-2</c:v>
                </c:pt>
                <c:pt idx="9">
                  <c:v>2.8803543307086579E-2</c:v>
                </c:pt>
                <c:pt idx="10">
                  <c:v>1.8622047244094508E-2</c:v>
                </c:pt>
                <c:pt idx="11">
                  <c:v>2.1656017997750302E-2</c:v>
                </c:pt>
                <c:pt idx="12">
                  <c:v>2.4745669291338573E-2</c:v>
                </c:pt>
                <c:pt idx="13">
                  <c:v>2.1145710733526682E-2</c:v>
                </c:pt>
                <c:pt idx="14">
                  <c:v>1.4829012719563913E-2</c:v>
                </c:pt>
                <c:pt idx="15">
                  <c:v>3.7698233666737572E-3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A24-4DEF-886D-B15261195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584152"/>
        <c:axId val="679584544"/>
      </c:scatterChart>
      <c:valAx>
        <c:axId val="679584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84544"/>
        <c:crosses val="autoZero"/>
        <c:crossBetween val="midCat"/>
      </c:valAx>
      <c:valAx>
        <c:axId val="6795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Diff.</a:t>
                </a:r>
                <a:r>
                  <a:rPr lang="en-MY" baseline="0"/>
                  <a:t> Worth ($/mm)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84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Reactivity Curve (2019)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v>TR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TR!$D$4:$D$21</c:f>
              <c:numCache>
                <c:formatCode>General</c:formatCode>
                <c:ptCount val="18"/>
                <c:pt idx="0">
                  <c:v>0</c:v>
                </c:pt>
                <c:pt idx="1">
                  <c:v>12.5</c:v>
                </c:pt>
                <c:pt idx="2">
                  <c:v>45</c:v>
                </c:pt>
                <c:pt idx="3">
                  <c:v>72.5</c:v>
                </c:pt>
                <c:pt idx="4">
                  <c:v>90</c:v>
                </c:pt>
                <c:pt idx="5">
                  <c:v>107.5</c:v>
                </c:pt>
                <c:pt idx="6">
                  <c:v>122.5</c:v>
                </c:pt>
                <c:pt idx="7">
                  <c:v>138.5</c:v>
                </c:pt>
                <c:pt idx="8">
                  <c:v>156</c:v>
                </c:pt>
                <c:pt idx="9">
                  <c:v>172.5</c:v>
                </c:pt>
                <c:pt idx="10">
                  <c:v>188</c:v>
                </c:pt>
                <c:pt idx="11">
                  <c:v>203</c:v>
                </c:pt>
                <c:pt idx="12">
                  <c:v>217.5</c:v>
                </c:pt>
                <c:pt idx="13">
                  <c:v>235</c:v>
                </c:pt>
                <c:pt idx="14">
                  <c:v>257.5</c:v>
                </c:pt>
                <c:pt idx="15">
                  <c:v>290</c:v>
                </c:pt>
                <c:pt idx="16">
                  <c:v>354.5</c:v>
                </c:pt>
                <c:pt idx="17">
                  <c:v>399</c:v>
                </c:pt>
              </c:numCache>
            </c:numRef>
          </c:xVal>
          <c:yVal>
            <c:numRef>
              <c:f>TR!$E$4:$E$21</c:f>
              <c:numCache>
                <c:formatCode>General</c:formatCode>
                <c:ptCount val="18"/>
                <c:pt idx="0">
                  <c:v>0</c:v>
                </c:pt>
                <c:pt idx="1">
                  <c:v>7.8507626852002028E-3</c:v>
                </c:pt>
                <c:pt idx="2">
                  <c:v>6.3871762283857023E-3</c:v>
                </c:pt>
                <c:pt idx="3">
                  <c:v>1.0609107518388471E-2</c:v>
                </c:pt>
                <c:pt idx="4">
                  <c:v>1.1103484591532448E-2</c:v>
                </c:pt>
                <c:pt idx="5">
                  <c:v>1.0637632711041102E-2</c:v>
                </c:pt>
                <c:pt idx="6">
                  <c:v>1.266276090939329E-2</c:v>
                </c:pt>
                <c:pt idx="7">
                  <c:v>1.182489600102348E-2</c:v>
                </c:pt>
                <c:pt idx="8">
                  <c:v>1.0617916134775618E-2</c:v>
                </c:pt>
                <c:pt idx="9">
                  <c:v>1.2285980807770666E-2</c:v>
                </c:pt>
                <c:pt idx="10">
                  <c:v>1.1470851566871743E-2</c:v>
                </c:pt>
                <c:pt idx="11">
                  <c:v>1.1472233022200346E-2</c:v>
                </c:pt>
                <c:pt idx="12">
                  <c:v>1.0649348861192311E-2</c:v>
                </c:pt>
                <c:pt idx="13">
                  <c:v>8.6628712887124558E-3</c:v>
                </c:pt>
                <c:pt idx="14">
                  <c:v>7.2615270891596643E-3</c:v>
                </c:pt>
                <c:pt idx="15">
                  <c:v>5.1029862327107798E-3</c:v>
                </c:pt>
                <c:pt idx="16">
                  <c:v>1.3067415730337079E-3</c:v>
                </c:pt>
                <c:pt idx="17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SF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SF!$D$4:$D$19</c:f>
              <c:numCache>
                <c:formatCode>General</c:formatCode>
                <c:ptCount val="16"/>
                <c:pt idx="0">
                  <c:v>0</c:v>
                </c:pt>
                <c:pt idx="1">
                  <c:v>28.5</c:v>
                </c:pt>
                <c:pt idx="2">
                  <c:v>72</c:v>
                </c:pt>
                <c:pt idx="3">
                  <c:v>99.5</c:v>
                </c:pt>
                <c:pt idx="4">
                  <c:v>122</c:v>
                </c:pt>
                <c:pt idx="5">
                  <c:v>142</c:v>
                </c:pt>
                <c:pt idx="6">
                  <c:v>162</c:v>
                </c:pt>
                <c:pt idx="7">
                  <c:v>179.5</c:v>
                </c:pt>
                <c:pt idx="8">
                  <c:v>194.5</c:v>
                </c:pt>
                <c:pt idx="9">
                  <c:v>210</c:v>
                </c:pt>
                <c:pt idx="10">
                  <c:v>228</c:v>
                </c:pt>
                <c:pt idx="11">
                  <c:v>248</c:v>
                </c:pt>
                <c:pt idx="12">
                  <c:v>270</c:v>
                </c:pt>
                <c:pt idx="13">
                  <c:v>300</c:v>
                </c:pt>
                <c:pt idx="14">
                  <c:v>348.5</c:v>
                </c:pt>
                <c:pt idx="15">
                  <c:v>379</c:v>
                </c:pt>
              </c:numCache>
            </c:numRef>
          </c:xVal>
          <c:yVal>
            <c:numRef>
              <c:f>SF!$E$4:$E$19</c:f>
              <c:numCache>
                <c:formatCode>General</c:formatCode>
                <c:ptCount val="16"/>
                <c:pt idx="0">
                  <c:v>0</c:v>
                </c:pt>
                <c:pt idx="1">
                  <c:v>4.1102702092096644E-3</c:v>
                </c:pt>
                <c:pt idx="2">
                  <c:v>7.4572094835012419E-3</c:v>
                </c:pt>
                <c:pt idx="3">
                  <c:v>9.2523880204810251E-3</c:v>
                </c:pt>
                <c:pt idx="4">
                  <c:v>1.0953513867552386E-2</c:v>
                </c:pt>
                <c:pt idx="5">
                  <c:v>1.1652517474932806E-2</c:v>
                </c:pt>
                <c:pt idx="6">
                  <c:v>1.1776861650126898E-2</c:v>
                </c:pt>
                <c:pt idx="7">
                  <c:v>1.3114778776343374E-2</c:v>
                </c:pt>
                <c:pt idx="8">
                  <c:v>1.330129028779003E-2</c:v>
                </c:pt>
                <c:pt idx="9">
                  <c:v>1.1951076873498495E-2</c:v>
                </c:pt>
                <c:pt idx="10">
                  <c:v>1.1392820564029123E-2</c:v>
                </c:pt>
                <c:pt idx="11">
                  <c:v>1.1492236486893055E-2</c:v>
                </c:pt>
                <c:pt idx="12">
                  <c:v>9.1677118256795996E-3</c:v>
                </c:pt>
                <c:pt idx="13">
                  <c:v>6.8829393094274154E-3</c:v>
                </c:pt>
                <c:pt idx="14">
                  <c:v>2.9380249529715363E-3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SH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SH!$D$4:$D$18</c:f>
              <c:numCache>
                <c:formatCode>General</c:formatCode>
                <c:ptCount val="15"/>
                <c:pt idx="0">
                  <c:v>0</c:v>
                </c:pt>
                <c:pt idx="1">
                  <c:v>28.5</c:v>
                </c:pt>
                <c:pt idx="2">
                  <c:v>72</c:v>
                </c:pt>
                <c:pt idx="3">
                  <c:v>99.5</c:v>
                </c:pt>
                <c:pt idx="4">
                  <c:v>122</c:v>
                </c:pt>
                <c:pt idx="5">
                  <c:v>142</c:v>
                </c:pt>
                <c:pt idx="6">
                  <c:v>162</c:v>
                </c:pt>
                <c:pt idx="7">
                  <c:v>182</c:v>
                </c:pt>
                <c:pt idx="8">
                  <c:v>202</c:v>
                </c:pt>
                <c:pt idx="9">
                  <c:v>223</c:v>
                </c:pt>
                <c:pt idx="10">
                  <c:v>246</c:v>
                </c:pt>
                <c:pt idx="11">
                  <c:v>272</c:v>
                </c:pt>
                <c:pt idx="12">
                  <c:v>303.5</c:v>
                </c:pt>
                <c:pt idx="13">
                  <c:v>350.5</c:v>
                </c:pt>
                <c:pt idx="14">
                  <c:v>380</c:v>
                </c:pt>
              </c:numCache>
            </c:numRef>
          </c:xVal>
          <c:yVal>
            <c:numRef>
              <c:f>SH!$E$4:$E$18</c:f>
              <c:numCache>
                <c:formatCode>General</c:formatCode>
                <c:ptCount val="15"/>
                <c:pt idx="0">
                  <c:v>0</c:v>
                </c:pt>
                <c:pt idx="1">
                  <c:v>3.8568560056875243E-3</c:v>
                </c:pt>
                <c:pt idx="2">
                  <c:v>7.0198687137291169E-3</c:v>
                </c:pt>
                <c:pt idx="3">
                  <c:v>8.5909529335329513E-3</c:v>
                </c:pt>
                <c:pt idx="4">
                  <c:v>1.0400518556913237E-2</c:v>
                </c:pt>
                <c:pt idx="5">
                  <c:v>1.0877960188481924E-2</c:v>
                </c:pt>
                <c:pt idx="6">
                  <c:v>1.1419628633186215E-2</c:v>
                </c:pt>
                <c:pt idx="7">
                  <c:v>1.1571603304522711E-2</c:v>
                </c:pt>
                <c:pt idx="8">
                  <c:v>1.134532497864162E-2</c:v>
                </c:pt>
                <c:pt idx="9">
                  <c:v>1.0351255762558017E-2</c:v>
                </c:pt>
                <c:pt idx="10">
                  <c:v>9.7519674572360878E-3</c:v>
                </c:pt>
                <c:pt idx="11">
                  <c:v>8.0554648176229312E-3</c:v>
                </c:pt>
                <c:pt idx="12">
                  <c:v>6.1010536809504579E-3</c:v>
                </c:pt>
                <c:pt idx="13">
                  <c:v>2.7396074178151048E-3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RG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RG!$D$4:$D$26</c:f>
              <c:numCache>
                <c:formatCode>General</c:formatCode>
                <c:ptCount val="23"/>
                <c:pt idx="0">
                  <c:v>0</c:v>
                </c:pt>
                <c:pt idx="1">
                  <c:v>15</c:v>
                </c:pt>
                <c:pt idx="2">
                  <c:v>45</c:v>
                </c:pt>
                <c:pt idx="3">
                  <c:v>69.5</c:v>
                </c:pt>
                <c:pt idx="4">
                  <c:v>86.5</c:v>
                </c:pt>
                <c:pt idx="5">
                  <c:v>101.5</c:v>
                </c:pt>
                <c:pt idx="6">
                  <c:v>116.5</c:v>
                </c:pt>
                <c:pt idx="7">
                  <c:v>130.5</c:v>
                </c:pt>
                <c:pt idx="8">
                  <c:v>143</c:v>
                </c:pt>
                <c:pt idx="9">
                  <c:v>155</c:v>
                </c:pt>
                <c:pt idx="10">
                  <c:v>167</c:v>
                </c:pt>
                <c:pt idx="11">
                  <c:v>179</c:v>
                </c:pt>
                <c:pt idx="12">
                  <c:v>191</c:v>
                </c:pt>
                <c:pt idx="13">
                  <c:v>203</c:v>
                </c:pt>
                <c:pt idx="14">
                  <c:v>215</c:v>
                </c:pt>
                <c:pt idx="15">
                  <c:v>227</c:v>
                </c:pt>
                <c:pt idx="16">
                  <c:v>239</c:v>
                </c:pt>
                <c:pt idx="17">
                  <c:v>251</c:v>
                </c:pt>
                <c:pt idx="18">
                  <c:v>265</c:v>
                </c:pt>
                <c:pt idx="19">
                  <c:v>283</c:v>
                </c:pt>
                <c:pt idx="20">
                  <c:v>305</c:v>
                </c:pt>
                <c:pt idx="21">
                  <c:v>347.5</c:v>
                </c:pt>
                <c:pt idx="22">
                  <c:v>378</c:v>
                </c:pt>
              </c:numCache>
            </c:numRef>
          </c:xVal>
          <c:yVal>
            <c:numRef>
              <c:f>RG!$E$4:$E$26</c:f>
              <c:numCache>
                <c:formatCode>General</c:formatCode>
                <c:ptCount val="23"/>
                <c:pt idx="0">
                  <c:v>0</c:v>
                </c:pt>
                <c:pt idx="1">
                  <c:v>3.3133333333333335E-3</c:v>
                </c:pt>
                <c:pt idx="2">
                  <c:v>6.368856095047031E-3</c:v>
                </c:pt>
                <c:pt idx="3">
                  <c:v>9.8548635979757646E-3</c:v>
                </c:pt>
                <c:pt idx="4">
                  <c:v>1.181181913126912E-2</c:v>
                </c:pt>
                <c:pt idx="5">
                  <c:v>1.285878745176942E-2</c:v>
                </c:pt>
                <c:pt idx="6">
                  <c:v>1.4536944426030842E-2</c:v>
                </c:pt>
                <c:pt idx="7">
                  <c:v>1.5783699447231528E-2</c:v>
                </c:pt>
                <c:pt idx="8">
                  <c:v>1.7457159326881886E-2</c:v>
                </c:pt>
                <c:pt idx="9">
                  <c:v>1.7628893017315881E-2</c:v>
                </c:pt>
                <c:pt idx="10">
                  <c:v>1.8709182348878892E-2</c:v>
                </c:pt>
                <c:pt idx="11">
                  <c:v>1.7520017486612503E-2</c:v>
                </c:pt>
                <c:pt idx="12">
                  <c:v>1.8247482842315841E-2</c:v>
                </c:pt>
                <c:pt idx="13">
                  <c:v>1.8403297486511993E-2</c:v>
                </c:pt>
                <c:pt idx="14">
                  <c:v>1.6973150265957426E-2</c:v>
                </c:pt>
                <c:pt idx="15">
                  <c:v>1.6696932861920526E-2</c:v>
                </c:pt>
                <c:pt idx="16">
                  <c:v>1.6032769336877615E-2</c:v>
                </c:pt>
                <c:pt idx="17">
                  <c:v>1.5559411235287103E-2</c:v>
                </c:pt>
                <c:pt idx="18">
                  <c:v>1.3923638404243427E-2</c:v>
                </c:pt>
                <c:pt idx="19">
                  <c:v>1.1894519382771369E-2</c:v>
                </c:pt>
                <c:pt idx="20">
                  <c:v>9.6089765048293693E-3</c:v>
                </c:pt>
                <c:pt idx="21">
                  <c:v>4.5261443236330832E-3</c:v>
                </c:pt>
                <c:pt idx="2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EF-49B5-A256-4D26095F9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769128"/>
        <c:axId val="518394000"/>
      </c:scatterChart>
      <c:valAx>
        <c:axId val="437769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94000"/>
        <c:crosses val="autoZero"/>
        <c:crossBetween val="midCat"/>
      </c:valAx>
      <c:valAx>
        <c:axId val="51839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Diff.</a:t>
                </a:r>
                <a:r>
                  <a:rPr lang="en-MY" baseline="0"/>
                  <a:t> Worth ($/mm)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769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Integral Reactivity Curve (2019)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TR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TR!$B$4:$B$20</c:f>
              <c:numCache>
                <c:formatCode>General</c:formatCode>
                <c:ptCount val="17"/>
                <c:pt idx="0">
                  <c:v>0</c:v>
                </c:pt>
                <c:pt idx="1">
                  <c:v>25</c:v>
                </c:pt>
                <c:pt idx="2">
                  <c:v>65</c:v>
                </c:pt>
                <c:pt idx="3">
                  <c:v>80</c:v>
                </c:pt>
                <c:pt idx="4">
                  <c:v>100</c:v>
                </c:pt>
                <c:pt idx="5">
                  <c:v>115</c:v>
                </c:pt>
                <c:pt idx="6">
                  <c:v>130</c:v>
                </c:pt>
                <c:pt idx="7">
                  <c:v>147</c:v>
                </c:pt>
                <c:pt idx="8">
                  <c:v>165</c:v>
                </c:pt>
                <c:pt idx="9">
                  <c:v>180</c:v>
                </c:pt>
                <c:pt idx="10">
                  <c:v>196</c:v>
                </c:pt>
                <c:pt idx="11">
                  <c:v>210</c:v>
                </c:pt>
                <c:pt idx="12">
                  <c:v>225</c:v>
                </c:pt>
                <c:pt idx="13">
                  <c:v>245</c:v>
                </c:pt>
                <c:pt idx="14">
                  <c:v>270</c:v>
                </c:pt>
                <c:pt idx="15">
                  <c:v>310</c:v>
                </c:pt>
                <c:pt idx="16">
                  <c:v>399</c:v>
                </c:pt>
              </c:numCache>
            </c:numRef>
          </c:xVal>
          <c:yVal>
            <c:numRef>
              <c:f>TR!$C$4:$C$20</c:f>
              <c:numCache>
                <c:formatCode>General</c:formatCode>
                <c:ptCount val="17"/>
                <c:pt idx="0">
                  <c:v>0</c:v>
                </c:pt>
                <c:pt idx="1">
                  <c:v>0.19626906713000505</c:v>
                </c:pt>
                <c:pt idx="2">
                  <c:v>0.45175611626543311</c:v>
                </c:pt>
                <c:pt idx="3">
                  <c:v>0.61089272904126013</c:v>
                </c:pt>
                <c:pt idx="4">
                  <c:v>0.83296242087190908</c:v>
                </c:pt>
                <c:pt idx="5">
                  <c:v>0.99252691153752559</c:v>
                </c:pt>
                <c:pt idx="6">
                  <c:v>1.1824683251784249</c:v>
                </c:pt>
                <c:pt idx="7">
                  <c:v>1.3834915571958242</c:v>
                </c:pt>
                <c:pt idx="8">
                  <c:v>1.5746140476217854</c:v>
                </c:pt>
                <c:pt idx="9">
                  <c:v>1.7589037597383455</c:v>
                </c:pt>
                <c:pt idx="10">
                  <c:v>1.9424373848082934</c:v>
                </c:pt>
                <c:pt idx="11">
                  <c:v>2.1030486471190981</c:v>
                </c:pt>
                <c:pt idx="12">
                  <c:v>2.2627888800369829</c:v>
                </c:pt>
                <c:pt idx="13">
                  <c:v>2.436046305811232</c:v>
                </c:pt>
                <c:pt idx="14">
                  <c:v>2.6175844830402237</c:v>
                </c:pt>
                <c:pt idx="15">
                  <c:v>2.821703932348655</c:v>
                </c:pt>
                <c:pt idx="16">
                  <c:v>2.9380039323486549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D73-40DD-A03A-E0552658D79D}"/>
            </c:ext>
          </c:extLst>
        </c:ser>
        <c:ser>
          <c:idx val="1"/>
          <c:order val="1"/>
          <c:tx>
            <c:v>SF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SF!$B$4:$B$19</c:f>
              <c:numCache>
                <c:formatCode>General</c:formatCode>
                <c:ptCount val="16"/>
                <c:pt idx="0">
                  <c:v>0</c:v>
                </c:pt>
                <c:pt idx="1">
                  <c:v>57</c:v>
                </c:pt>
                <c:pt idx="2">
                  <c:v>87</c:v>
                </c:pt>
                <c:pt idx="3">
                  <c:v>112</c:v>
                </c:pt>
                <c:pt idx="4">
                  <c:v>132</c:v>
                </c:pt>
                <c:pt idx="5">
                  <c:v>152</c:v>
                </c:pt>
                <c:pt idx="6">
                  <c:v>172</c:v>
                </c:pt>
                <c:pt idx="7">
                  <c:v>187</c:v>
                </c:pt>
                <c:pt idx="8">
                  <c:v>202</c:v>
                </c:pt>
                <c:pt idx="9">
                  <c:v>218</c:v>
                </c:pt>
                <c:pt idx="10">
                  <c:v>238</c:v>
                </c:pt>
                <c:pt idx="11">
                  <c:v>258</c:v>
                </c:pt>
                <c:pt idx="12">
                  <c:v>282</c:v>
                </c:pt>
                <c:pt idx="13">
                  <c:v>318</c:v>
                </c:pt>
                <c:pt idx="14">
                  <c:v>379</c:v>
                </c:pt>
                <c:pt idx="15">
                  <c:v>379</c:v>
                </c:pt>
              </c:numCache>
            </c:numRef>
          </c:xVal>
          <c:yVal>
            <c:numRef>
              <c:f>SF!$C$4:$C$19</c:f>
              <c:numCache>
                <c:formatCode>General</c:formatCode>
                <c:ptCount val="16"/>
                <c:pt idx="0">
                  <c:v>0</c:v>
                </c:pt>
                <c:pt idx="1">
                  <c:v>0.23428540192495087</c:v>
                </c:pt>
                <c:pt idx="2">
                  <c:v>0.45800168642998812</c:v>
                </c:pt>
                <c:pt idx="3">
                  <c:v>0.68931138694201377</c:v>
                </c:pt>
                <c:pt idx="4">
                  <c:v>0.90838166429306144</c:v>
                </c:pt>
                <c:pt idx="5">
                  <c:v>1.1414320137917175</c:v>
                </c:pt>
                <c:pt idx="6">
                  <c:v>1.3769692467942556</c:v>
                </c:pt>
                <c:pt idx="7">
                  <c:v>1.5736909284394063</c:v>
                </c:pt>
                <c:pt idx="8">
                  <c:v>1.7732102827562568</c:v>
                </c:pt>
                <c:pt idx="9">
                  <c:v>1.9644275127322328</c:v>
                </c:pt>
                <c:pt idx="10">
                  <c:v>2.1922839240128154</c:v>
                </c:pt>
                <c:pt idx="11">
                  <c:v>2.4221286537506765</c:v>
                </c:pt>
                <c:pt idx="12">
                  <c:v>2.642153737566987</c:v>
                </c:pt>
                <c:pt idx="13">
                  <c:v>2.889939552706374</c:v>
                </c:pt>
                <c:pt idx="14">
                  <c:v>3.0691590748376378</c:v>
                </c:pt>
                <c:pt idx="15">
                  <c:v>3.0691590748376378</c:v>
                </c:pt>
              </c:numCache>
            </c:numRef>
          </c:yVal>
          <c:smooth val="1"/>
        </c:ser>
        <c:ser>
          <c:idx val="2"/>
          <c:order val="2"/>
          <c:tx>
            <c:v>SH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SH!$B$4:$B$18</c:f>
              <c:numCache>
                <c:formatCode>General</c:formatCode>
                <c:ptCount val="15"/>
                <c:pt idx="0">
                  <c:v>0</c:v>
                </c:pt>
                <c:pt idx="1">
                  <c:v>57</c:v>
                </c:pt>
                <c:pt idx="2">
                  <c:v>87</c:v>
                </c:pt>
                <c:pt idx="3">
                  <c:v>112</c:v>
                </c:pt>
                <c:pt idx="4">
                  <c:v>132</c:v>
                </c:pt>
                <c:pt idx="5">
                  <c:v>152</c:v>
                </c:pt>
                <c:pt idx="6">
                  <c:v>172</c:v>
                </c:pt>
                <c:pt idx="7">
                  <c:v>192</c:v>
                </c:pt>
                <c:pt idx="8">
                  <c:v>212</c:v>
                </c:pt>
                <c:pt idx="9">
                  <c:v>234</c:v>
                </c:pt>
                <c:pt idx="10">
                  <c:v>258</c:v>
                </c:pt>
                <c:pt idx="11">
                  <c:v>286</c:v>
                </c:pt>
                <c:pt idx="12">
                  <c:v>321</c:v>
                </c:pt>
                <c:pt idx="13">
                  <c:v>380</c:v>
                </c:pt>
                <c:pt idx="14">
                  <c:v>380</c:v>
                </c:pt>
              </c:numCache>
            </c:numRef>
          </c:xVal>
          <c:yVal>
            <c:numRef>
              <c:f>SH!$C$4:$C$18</c:f>
              <c:numCache>
                <c:formatCode>General</c:formatCode>
                <c:ptCount val="15"/>
                <c:pt idx="0">
                  <c:v>0</c:v>
                </c:pt>
                <c:pt idx="1">
                  <c:v>0.21984079232418888</c:v>
                </c:pt>
                <c:pt idx="2">
                  <c:v>0.43043685373606239</c:v>
                </c:pt>
                <c:pt idx="3">
                  <c:v>0.64521067707438617</c:v>
                </c:pt>
                <c:pt idx="4">
                  <c:v>0.85322104821265088</c:v>
                </c:pt>
                <c:pt idx="5">
                  <c:v>1.0707802519822893</c:v>
                </c:pt>
                <c:pt idx="6">
                  <c:v>1.2991728246460137</c:v>
                </c:pt>
                <c:pt idx="7">
                  <c:v>1.530604890736468</c:v>
                </c:pt>
                <c:pt idx="8">
                  <c:v>1.7575113903093005</c:v>
                </c:pt>
                <c:pt idx="9">
                  <c:v>1.9852390170855769</c:v>
                </c:pt>
                <c:pt idx="10">
                  <c:v>2.2192862360592431</c:v>
                </c:pt>
                <c:pt idx="11">
                  <c:v>2.4448392509526853</c:v>
                </c:pt>
                <c:pt idx="12">
                  <c:v>2.6583761297859514</c:v>
                </c:pt>
                <c:pt idx="13">
                  <c:v>2.8200129674370427</c:v>
                </c:pt>
                <c:pt idx="14">
                  <c:v>2.8200129674370427</c:v>
                </c:pt>
              </c:numCache>
            </c:numRef>
          </c:yVal>
          <c:smooth val="1"/>
        </c:ser>
        <c:ser>
          <c:idx val="3"/>
          <c:order val="3"/>
          <c:tx>
            <c:v>RG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RG!$B$4:$B$26</c:f>
              <c:numCache>
                <c:formatCode>General</c:formatCode>
                <c:ptCount val="23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79</c:v>
                </c:pt>
                <c:pt idx="4">
                  <c:v>94</c:v>
                </c:pt>
                <c:pt idx="5">
                  <c:v>109</c:v>
                </c:pt>
                <c:pt idx="6">
                  <c:v>124</c:v>
                </c:pt>
                <c:pt idx="7">
                  <c:v>137</c:v>
                </c:pt>
                <c:pt idx="8">
                  <c:v>149</c:v>
                </c:pt>
                <c:pt idx="9">
                  <c:v>161</c:v>
                </c:pt>
                <c:pt idx="10">
                  <c:v>173</c:v>
                </c:pt>
                <c:pt idx="11">
                  <c:v>185</c:v>
                </c:pt>
                <c:pt idx="12">
                  <c:v>197</c:v>
                </c:pt>
                <c:pt idx="13">
                  <c:v>209</c:v>
                </c:pt>
                <c:pt idx="14">
                  <c:v>221</c:v>
                </c:pt>
                <c:pt idx="15">
                  <c:v>233</c:v>
                </c:pt>
                <c:pt idx="16">
                  <c:v>245</c:v>
                </c:pt>
                <c:pt idx="17">
                  <c:v>257</c:v>
                </c:pt>
                <c:pt idx="18">
                  <c:v>273</c:v>
                </c:pt>
                <c:pt idx="19">
                  <c:v>293</c:v>
                </c:pt>
                <c:pt idx="20">
                  <c:v>317</c:v>
                </c:pt>
                <c:pt idx="21">
                  <c:v>378</c:v>
                </c:pt>
                <c:pt idx="22">
                  <c:v>378</c:v>
                </c:pt>
              </c:numCache>
            </c:numRef>
          </c:xVal>
          <c:yVal>
            <c:numRef>
              <c:f>RG!$C$4:$C$26</c:f>
              <c:numCache>
                <c:formatCode>General</c:formatCode>
                <c:ptCount val="23"/>
                <c:pt idx="0">
                  <c:v>0</c:v>
                </c:pt>
                <c:pt idx="1">
                  <c:v>9.9400000000000002E-2</c:v>
                </c:pt>
                <c:pt idx="2">
                  <c:v>0.29046568285141094</c:v>
                </c:pt>
                <c:pt idx="3">
                  <c:v>0.47770809121295044</c:v>
                </c:pt>
                <c:pt idx="4">
                  <c:v>0.65488537818198722</c:v>
                </c:pt>
                <c:pt idx="5">
                  <c:v>0.84776718995852851</c:v>
                </c:pt>
                <c:pt idx="6">
                  <c:v>1.0658213563489911</c:v>
                </c:pt>
                <c:pt idx="7">
                  <c:v>1.2710094491630011</c:v>
                </c:pt>
                <c:pt idx="8">
                  <c:v>1.4804953610855838</c:v>
                </c:pt>
                <c:pt idx="9">
                  <c:v>1.6920420772933744</c:v>
                </c:pt>
                <c:pt idx="10">
                  <c:v>1.9165522654799212</c:v>
                </c:pt>
                <c:pt idx="11">
                  <c:v>2.1267924753192711</c:v>
                </c:pt>
                <c:pt idx="12">
                  <c:v>2.3457622694270612</c:v>
                </c:pt>
                <c:pt idx="13">
                  <c:v>2.5666018392652052</c:v>
                </c:pt>
                <c:pt idx="14">
                  <c:v>2.7702796424566944</c:v>
                </c:pt>
                <c:pt idx="15">
                  <c:v>2.9706428367997408</c:v>
                </c:pt>
                <c:pt idx="16">
                  <c:v>3.1630360688422723</c:v>
                </c:pt>
                <c:pt idx="17">
                  <c:v>3.3497490036657176</c:v>
                </c:pt>
                <c:pt idx="18">
                  <c:v>3.5725272181336125</c:v>
                </c:pt>
                <c:pt idx="19">
                  <c:v>3.81041760578904</c:v>
                </c:pt>
                <c:pt idx="20">
                  <c:v>4.0410330419049449</c:v>
                </c:pt>
                <c:pt idx="21">
                  <c:v>4.3171278456465627</c:v>
                </c:pt>
                <c:pt idx="22">
                  <c:v>4.3171278456465627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394784"/>
        <c:axId val="518395176"/>
      </c:scatterChart>
      <c:valAx>
        <c:axId val="51839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95176"/>
        <c:crosses val="autoZero"/>
        <c:crossBetween val="midCat"/>
      </c:valAx>
      <c:valAx>
        <c:axId val="51839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baseline="0"/>
                  <a:t>Acc. Worth ($)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9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Integral Reactivity Curve (TR)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TR!$B$2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TR!$B$4:$B$20</c:f>
              <c:numCache>
                <c:formatCode>General</c:formatCode>
                <c:ptCount val="17"/>
                <c:pt idx="0">
                  <c:v>0</c:v>
                </c:pt>
                <c:pt idx="1">
                  <c:v>25</c:v>
                </c:pt>
                <c:pt idx="2">
                  <c:v>65</c:v>
                </c:pt>
                <c:pt idx="3">
                  <c:v>80</c:v>
                </c:pt>
                <c:pt idx="4">
                  <c:v>100</c:v>
                </c:pt>
                <c:pt idx="5">
                  <c:v>115</c:v>
                </c:pt>
                <c:pt idx="6">
                  <c:v>130</c:v>
                </c:pt>
                <c:pt idx="7">
                  <c:v>147</c:v>
                </c:pt>
                <c:pt idx="8">
                  <c:v>165</c:v>
                </c:pt>
                <c:pt idx="9">
                  <c:v>180</c:v>
                </c:pt>
                <c:pt idx="10">
                  <c:v>196</c:v>
                </c:pt>
                <c:pt idx="11">
                  <c:v>210</c:v>
                </c:pt>
                <c:pt idx="12">
                  <c:v>225</c:v>
                </c:pt>
                <c:pt idx="13">
                  <c:v>245</c:v>
                </c:pt>
                <c:pt idx="14">
                  <c:v>270</c:v>
                </c:pt>
                <c:pt idx="15">
                  <c:v>310</c:v>
                </c:pt>
                <c:pt idx="16">
                  <c:v>399</c:v>
                </c:pt>
              </c:numCache>
            </c:numRef>
          </c:xVal>
          <c:yVal>
            <c:numRef>
              <c:f>TR!$C$4:$C$20</c:f>
              <c:numCache>
                <c:formatCode>General</c:formatCode>
                <c:ptCount val="17"/>
                <c:pt idx="0">
                  <c:v>0</c:v>
                </c:pt>
                <c:pt idx="1">
                  <c:v>0.19626906713000505</c:v>
                </c:pt>
                <c:pt idx="2">
                  <c:v>0.45175611626543311</c:v>
                </c:pt>
                <c:pt idx="3">
                  <c:v>0.61089272904126013</c:v>
                </c:pt>
                <c:pt idx="4">
                  <c:v>0.83296242087190908</c:v>
                </c:pt>
                <c:pt idx="5">
                  <c:v>0.99252691153752559</c:v>
                </c:pt>
                <c:pt idx="6">
                  <c:v>1.1824683251784249</c:v>
                </c:pt>
                <c:pt idx="7">
                  <c:v>1.3834915571958242</c:v>
                </c:pt>
                <c:pt idx="8">
                  <c:v>1.5746140476217854</c:v>
                </c:pt>
                <c:pt idx="9">
                  <c:v>1.7589037597383455</c:v>
                </c:pt>
                <c:pt idx="10">
                  <c:v>1.9424373848082934</c:v>
                </c:pt>
                <c:pt idx="11">
                  <c:v>2.1030486471190981</c:v>
                </c:pt>
                <c:pt idx="12">
                  <c:v>2.2627888800369829</c:v>
                </c:pt>
                <c:pt idx="13">
                  <c:v>2.436046305811232</c:v>
                </c:pt>
                <c:pt idx="14">
                  <c:v>2.6175844830402237</c:v>
                </c:pt>
                <c:pt idx="15">
                  <c:v>2.821703932348655</c:v>
                </c:pt>
                <c:pt idx="16">
                  <c:v>2.9380039323486549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D73-40DD-A03A-E0552658D79D}"/>
            </c:ext>
          </c:extLst>
        </c:ser>
        <c:ser>
          <c:idx val="16"/>
          <c:order val="1"/>
          <c:tx>
            <c:strRef>
              <c:f>TR!$F$2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TR!$F$4:$F$16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110</c:v>
                </c:pt>
                <c:pt idx="8">
                  <c:v>130</c:v>
                </c:pt>
                <c:pt idx="9">
                  <c:v>155</c:v>
                </c:pt>
                <c:pt idx="10">
                  <c:v>190</c:v>
                </c:pt>
                <c:pt idx="11">
                  <c:v>400</c:v>
                </c:pt>
                <c:pt idx="12">
                  <c:v>400</c:v>
                </c:pt>
              </c:numCache>
            </c:numRef>
          </c:xVal>
          <c:yVal>
            <c:numRef>
              <c:f>TR!$G$4:$G$16</c:f>
              <c:numCache>
                <c:formatCode>General</c:formatCode>
                <c:ptCount val="13"/>
                <c:pt idx="0">
                  <c:v>0</c:v>
                </c:pt>
                <c:pt idx="1">
                  <c:v>0.188</c:v>
                </c:pt>
                <c:pt idx="2">
                  <c:v>0.38429999999999997</c:v>
                </c:pt>
                <c:pt idx="3">
                  <c:v>0.57679999999999998</c:v>
                </c:pt>
                <c:pt idx="4">
                  <c:v>0.78320000000000001</c:v>
                </c:pt>
                <c:pt idx="5">
                  <c:v>0.97160000000000002</c:v>
                </c:pt>
                <c:pt idx="6">
                  <c:v>1.1608000000000001</c:v>
                </c:pt>
                <c:pt idx="7">
                  <c:v>1.3831</c:v>
                </c:pt>
                <c:pt idx="8">
                  <c:v>1.5992</c:v>
                </c:pt>
                <c:pt idx="9">
                  <c:v>1.8290999999999999</c:v>
                </c:pt>
                <c:pt idx="10">
                  <c:v>2.0718999999999999</c:v>
                </c:pt>
                <c:pt idx="11">
                  <c:v>2.3277999999999999</c:v>
                </c:pt>
                <c:pt idx="12">
                  <c:v>2.3277999999999999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08C-43BD-AE28-340BF45B71BD}"/>
            </c:ext>
          </c:extLst>
        </c:ser>
        <c:ser>
          <c:idx val="17"/>
          <c:order val="2"/>
          <c:tx>
            <c:strRef>
              <c:f>TR!$J$2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TR!$J$4:$J$16</c:f>
              <c:numCache>
                <c:formatCode>0</c:formatCode>
                <c:ptCount val="13"/>
                <c:pt idx="0">
                  <c:v>0</c:v>
                </c:pt>
                <c:pt idx="1">
                  <c:v>20</c:v>
                </c:pt>
                <c:pt idx="2">
                  <c:v>35</c:v>
                </c:pt>
                <c:pt idx="3">
                  <c:v>50</c:v>
                </c:pt>
                <c:pt idx="4">
                  <c:v>65</c:v>
                </c:pt>
                <c:pt idx="5">
                  <c:v>80</c:v>
                </c:pt>
                <c:pt idx="6">
                  <c:v>95</c:v>
                </c:pt>
                <c:pt idx="7">
                  <c:v>110</c:v>
                </c:pt>
                <c:pt idx="8">
                  <c:v>130</c:v>
                </c:pt>
                <c:pt idx="9">
                  <c:v>151</c:v>
                </c:pt>
                <c:pt idx="10">
                  <c:v>184</c:v>
                </c:pt>
                <c:pt idx="11">
                  <c:v>416</c:v>
                </c:pt>
                <c:pt idx="12">
                  <c:v>416</c:v>
                </c:pt>
              </c:numCache>
            </c:numRef>
          </c:xVal>
          <c:yVal>
            <c:numRef>
              <c:f>TR!$K$4:$K$16</c:f>
              <c:numCache>
                <c:formatCode>General</c:formatCode>
                <c:ptCount val="13"/>
                <c:pt idx="0">
                  <c:v>0</c:v>
                </c:pt>
                <c:pt idx="1">
                  <c:v>0.252</c:v>
                </c:pt>
                <c:pt idx="2">
                  <c:v>0.45369999999999999</c:v>
                </c:pt>
                <c:pt idx="3">
                  <c:v>0.64829999999999999</c:v>
                </c:pt>
                <c:pt idx="4">
                  <c:v>0.85270000000000001</c:v>
                </c:pt>
                <c:pt idx="5">
                  <c:v>1.0475000000000001</c:v>
                </c:pt>
                <c:pt idx="6">
                  <c:v>1.2497</c:v>
                </c:pt>
                <c:pt idx="7">
                  <c:v>1.4168000000000001</c:v>
                </c:pt>
                <c:pt idx="8">
                  <c:v>1.605</c:v>
                </c:pt>
                <c:pt idx="9">
                  <c:v>1.7926</c:v>
                </c:pt>
                <c:pt idx="10">
                  <c:v>2.0061999999999998</c:v>
                </c:pt>
                <c:pt idx="11">
                  <c:v>2.2907999999999999</c:v>
                </c:pt>
                <c:pt idx="12">
                  <c:v>2.2907999999999999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08C-43BD-AE28-340BF45B71BD}"/>
            </c:ext>
          </c:extLst>
        </c:ser>
        <c:ser>
          <c:idx val="18"/>
          <c:order val="3"/>
          <c:tx>
            <c:strRef>
              <c:f>TR!$N$2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TR!$N$4:$N$18</c:f>
              <c:numCache>
                <c:formatCode>0</c:formatCode>
                <c:ptCount val="15"/>
                <c:pt idx="0">
                  <c:v>0</c:v>
                </c:pt>
                <c:pt idx="1">
                  <c:v>70</c:v>
                </c:pt>
                <c:pt idx="2">
                  <c:v>100</c:v>
                </c:pt>
                <c:pt idx="3">
                  <c:v>119</c:v>
                </c:pt>
                <c:pt idx="4">
                  <c:v>139</c:v>
                </c:pt>
                <c:pt idx="5">
                  <c:v>159</c:v>
                </c:pt>
                <c:pt idx="6">
                  <c:v>176</c:v>
                </c:pt>
                <c:pt idx="7">
                  <c:v>192</c:v>
                </c:pt>
                <c:pt idx="8">
                  <c:v>212</c:v>
                </c:pt>
                <c:pt idx="9">
                  <c:v>232</c:v>
                </c:pt>
                <c:pt idx="10">
                  <c:v>257</c:v>
                </c:pt>
                <c:pt idx="11">
                  <c:v>282</c:v>
                </c:pt>
                <c:pt idx="12">
                  <c:v>314</c:v>
                </c:pt>
                <c:pt idx="13">
                  <c:v>416</c:v>
                </c:pt>
                <c:pt idx="14">
                  <c:v>416</c:v>
                </c:pt>
              </c:numCache>
            </c:numRef>
          </c:xVal>
          <c:yVal>
            <c:numRef>
              <c:f>TR!$O$4:$O$18</c:f>
              <c:numCache>
                <c:formatCode>General</c:formatCode>
                <c:ptCount val="15"/>
                <c:pt idx="0">
                  <c:v>0</c:v>
                </c:pt>
                <c:pt idx="1">
                  <c:v>0.2681</c:v>
                </c:pt>
                <c:pt idx="2">
                  <c:v>0.47220000000000001</c:v>
                </c:pt>
                <c:pt idx="3">
                  <c:v>0.65039999999999998</c:v>
                </c:pt>
                <c:pt idx="4">
                  <c:v>0.82539999999999991</c:v>
                </c:pt>
                <c:pt idx="5">
                  <c:v>1.0308999999999999</c:v>
                </c:pt>
                <c:pt idx="6">
                  <c:v>1.2273999999999998</c:v>
                </c:pt>
                <c:pt idx="7">
                  <c:v>1.3947999999999998</c:v>
                </c:pt>
                <c:pt idx="8">
                  <c:v>1.6172999999999997</c:v>
                </c:pt>
                <c:pt idx="9">
                  <c:v>1.8231999999999997</c:v>
                </c:pt>
                <c:pt idx="10">
                  <c:v>2.0451999999999999</c:v>
                </c:pt>
                <c:pt idx="11">
                  <c:v>2.2206000000000001</c:v>
                </c:pt>
                <c:pt idx="12">
                  <c:v>2.4009</c:v>
                </c:pt>
                <c:pt idx="13">
                  <c:v>2.5640999999999998</c:v>
                </c:pt>
                <c:pt idx="14">
                  <c:v>2.5640999999999998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08C-43BD-AE28-340BF45B71BD}"/>
            </c:ext>
          </c:extLst>
        </c:ser>
        <c:ser>
          <c:idx val="19"/>
          <c:order val="4"/>
          <c:tx>
            <c:strRef>
              <c:f>TR!$R$2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TR!$R$4:$R$17</c:f>
              <c:numCache>
                <c:formatCode>0</c:formatCode>
                <c:ptCount val="14"/>
                <c:pt idx="0">
                  <c:v>0</c:v>
                </c:pt>
                <c:pt idx="1">
                  <c:v>20</c:v>
                </c:pt>
                <c:pt idx="2">
                  <c:v>37</c:v>
                </c:pt>
                <c:pt idx="3">
                  <c:v>57</c:v>
                </c:pt>
                <c:pt idx="4">
                  <c:v>74</c:v>
                </c:pt>
                <c:pt idx="5">
                  <c:v>91</c:v>
                </c:pt>
                <c:pt idx="6">
                  <c:v>108</c:v>
                </c:pt>
                <c:pt idx="7">
                  <c:v>126</c:v>
                </c:pt>
                <c:pt idx="8">
                  <c:v>148</c:v>
                </c:pt>
                <c:pt idx="9">
                  <c:v>173</c:v>
                </c:pt>
                <c:pt idx="10">
                  <c:v>200</c:v>
                </c:pt>
                <c:pt idx="11">
                  <c:v>230</c:v>
                </c:pt>
                <c:pt idx="12">
                  <c:v>416</c:v>
                </c:pt>
                <c:pt idx="13">
                  <c:v>416</c:v>
                </c:pt>
              </c:numCache>
            </c:numRef>
          </c:xVal>
          <c:yVal>
            <c:numRef>
              <c:f>TR!$S$4:$S$17</c:f>
              <c:numCache>
                <c:formatCode>General</c:formatCode>
                <c:ptCount val="14"/>
                <c:pt idx="0">
                  <c:v>0</c:v>
                </c:pt>
                <c:pt idx="1">
                  <c:v>0.2165</c:v>
                </c:pt>
                <c:pt idx="2">
                  <c:v>0.46329999999999999</c:v>
                </c:pt>
                <c:pt idx="3">
                  <c:v>0.69819999999999993</c:v>
                </c:pt>
                <c:pt idx="4">
                  <c:v>0.91919999999999991</c:v>
                </c:pt>
                <c:pt idx="5">
                  <c:v>1.1656</c:v>
                </c:pt>
                <c:pt idx="6">
                  <c:v>1.3738999999999999</c:v>
                </c:pt>
                <c:pt idx="7">
                  <c:v>1.5524</c:v>
                </c:pt>
                <c:pt idx="8">
                  <c:v>1.7386999999999999</c:v>
                </c:pt>
                <c:pt idx="9">
                  <c:v>1.9467999999999999</c:v>
                </c:pt>
                <c:pt idx="10">
                  <c:v>2.1408</c:v>
                </c:pt>
                <c:pt idx="11">
                  <c:v>2.2739000000000003</c:v>
                </c:pt>
                <c:pt idx="12">
                  <c:v>2.4035000000000002</c:v>
                </c:pt>
                <c:pt idx="13">
                  <c:v>2.4035000000000002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08C-43BD-AE28-340BF45B71BD}"/>
            </c:ext>
          </c:extLst>
        </c:ser>
        <c:ser>
          <c:idx val="20"/>
          <c:order val="5"/>
          <c:tx>
            <c:strRef>
              <c:f>TR!$V$2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TR!$V$4:$V$17</c:f>
              <c:numCache>
                <c:formatCode>0</c:formatCode>
                <c:ptCount val="14"/>
                <c:pt idx="0">
                  <c:v>0</c:v>
                </c:pt>
                <c:pt idx="1">
                  <c:v>67</c:v>
                </c:pt>
                <c:pt idx="2">
                  <c:v>98</c:v>
                </c:pt>
                <c:pt idx="3">
                  <c:v>119</c:v>
                </c:pt>
                <c:pt idx="4">
                  <c:v>140</c:v>
                </c:pt>
                <c:pt idx="5">
                  <c:v>161</c:v>
                </c:pt>
                <c:pt idx="6">
                  <c:v>187</c:v>
                </c:pt>
                <c:pt idx="7">
                  <c:v>208</c:v>
                </c:pt>
                <c:pt idx="8">
                  <c:v>234</c:v>
                </c:pt>
                <c:pt idx="9">
                  <c:v>260</c:v>
                </c:pt>
                <c:pt idx="10">
                  <c:v>302</c:v>
                </c:pt>
                <c:pt idx="11">
                  <c:v>353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TR!$W$4:$W$17</c:f>
              <c:numCache>
                <c:formatCode>General</c:formatCode>
                <c:ptCount val="14"/>
                <c:pt idx="0">
                  <c:v>0</c:v>
                </c:pt>
                <c:pt idx="1">
                  <c:v>0.23549999999999999</c:v>
                </c:pt>
                <c:pt idx="2">
                  <c:v>0.50870000000000004</c:v>
                </c:pt>
                <c:pt idx="3">
                  <c:v>0.74319999999999997</c:v>
                </c:pt>
                <c:pt idx="4">
                  <c:v>0.95979999999999999</c:v>
                </c:pt>
                <c:pt idx="5">
                  <c:v>1.2229000000000001</c:v>
                </c:pt>
                <c:pt idx="6">
                  <c:v>1.49</c:v>
                </c:pt>
                <c:pt idx="7">
                  <c:v>1.6947000000000001</c:v>
                </c:pt>
                <c:pt idx="8">
                  <c:v>1.859</c:v>
                </c:pt>
                <c:pt idx="9">
                  <c:v>2.1172</c:v>
                </c:pt>
                <c:pt idx="10">
                  <c:v>2.2686999999999999</c:v>
                </c:pt>
                <c:pt idx="11">
                  <c:v>2.5139999999999998</c:v>
                </c:pt>
                <c:pt idx="12">
                  <c:v>2.6873999999999998</c:v>
                </c:pt>
                <c:pt idx="13">
                  <c:v>2.6873999999999998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08C-43BD-AE28-340BF45B71BD}"/>
            </c:ext>
          </c:extLst>
        </c:ser>
        <c:ser>
          <c:idx val="14"/>
          <c:order val="6"/>
          <c:tx>
            <c:strRef>
              <c:f>TR!$Z$2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TR!$AA$4:$AA$19</c:f>
              <c:numCache>
                <c:formatCode>0</c:formatCode>
                <c:ptCount val="16"/>
                <c:pt idx="0">
                  <c:v>0</c:v>
                </c:pt>
                <c:pt idx="1">
                  <c:v>67.112211221122109</c:v>
                </c:pt>
                <c:pt idx="2">
                  <c:v>93.135313531353134</c:v>
                </c:pt>
                <c:pt idx="3">
                  <c:v>116.87568756875687</c:v>
                </c:pt>
                <c:pt idx="4">
                  <c:v>138.33333333333331</c:v>
                </c:pt>
                <c:pt idx="5">
                  <c:v>161.16061606160616</c:v>
                </c:pt>
                <c:pt idx="6">
                  <c:v>179.87898789878989</c:v>
                </c:pt>
                <c:pt idx="7">
                  <c:v>195.85808580858085</c:v>
                </c:pt>
                <c:pt idx="8">
                  <c:v>213.20682068206821</c:v>
                </c:pt>
                <c:pt idx="9">
                  <c:v>235.57755775577556</c:v>
                </c:pt>
                <c:pt idx="10">
                  <c:v>257.03520352035201</c:v>
                </c:pt>
                <c:pt idx="11">
                  <c:v>278.94939493949391</c:v>
                </c:pt>
                <c:pt idx="12">
                  <c:v>309.08140814081406</c:v>
                </c:pt>
                <c:pt idx="13">
                  <c:v>338.75687568756877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TR!$AB$4:$AB$19</c:f>
              <c:numCache>
                <c:formatCode>General</c:formatCode>
                <c:ptCount val="16"/>
                <c:pt idx="0">
                  <c:v>0</c:v>
                </c:pt>
                <c:pt idx="1">
                  <c:v>0.24272333333333332</c:v>
                </c:pt>
                <c:pt idx="2">
                  <c:v>0.42609733333333333</c:v>
                </c:pt>
                <c:pt idx="3">
                  <c:v>0.65269899999999992</c:v>
                </c:pt>
                <c:pt idx="4">
                  <c:v>0.88493899999999992</c:v>
                </c:pt>
                <c:pt idx="5">
                  <c:v>1.128919</c:v>
                </c:pt>
                <c:pt idx="6">
                  <c:v>1.362279</c:v>
                </c:pt>
                <c:pt idx="7">
                  <c:v>1.5463273333333334</c:v>
                </c:pt>
                <c:pt idx="8">
                  <c:v>1.7605523333333335</c:v>
                </c:pt>
                <c:pt idx="9">
                  <c:v>2.0032756666666667</c:v>
                </c:pt>
                <c:pt idx="10">
                  <c:v>2.2118756666666668</c:v>
                </c:pt>
                <c:pt idx="11">
                  <c:v>2.4078356666666667</c:v>
                </c:pt>
                <c:pt idx="12">
                  <c:v>2.6301740000000002</c:v>
                </c:pt>
                <c:pt idx="13">
                  <c:v>2.8135480000000004</c:v>
                </c:pt>
                <c:pt idx="14">
                  <c:v>2.9218530000000005</c:v>
                </c:pt>
                <c:pt idx="15">
                  <c:v>2.9218530000000005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FF92-4781-A75E-18D5E0C4874B}"/>
            </c:ext>
          </c:extLst>
        </c:ser>
        <c:ser>
          <c:idx val="13"/>
          <c:order val="7"/>
          <c:tx>
            <c:strRef>
              <c:f>TR!$AE$2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TR!$AF$4:$AF$19</c:f>
              <c:numCache>
                <c:formatCode>0</c:formatCode>
                <c:ptCount val="16"/>
                <c:pt idx="0">
                  <c:v>0</c:v>
                </c:pt>
                <c:pt idx="1">
                  <c:v>57.651598676957001</c:v>
                </c:pt>
                <c:pt idx="2">
                  <c:v>87.850055126791617</c:v>
                </c:pt>
                <c:pt idx="3">
                  <c:v>110.72767364939361</c:v>
                </c:pt>
                <c:pt idx="4">
                  <c:v>134.52039691289968</c:v>
                </c:pt>
                <c:pt idx="5">
                  <c:v>157.85556780595371</c:v>
                </c:pt>
                <c:pt idx="6">
                  <c:v>179.36052921719957</c:v>
                </c:pt>
                <c:pt idx="7">
                  <c:v>199.03528114663729</c:v>
                </c:pt>
                <c:pt idx="8">
                  <c:v>216.42227122381476</c:v>
                </c:pt>
                <c:pt idx="9">
                  <c:v>236.09702315325248</c:v>
                </c:pt>
                <c:pt idx="10">
                  <c:v>261.7199558985667</c:v>
                </c:pt>
                <c:pt idx="11">
                  <c:v>284.14002205071665</c:v>
                </c:pt>
                <c:pt idx="12">
                  <c:v>306.56008820286661</c:v>
                </c:pt>
                <c:pt idx="13">
                  <c:v>334.01323042998899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TR!$AG$4:$AG$19</c:f>
              <c:numCache>
                <c:formatCode>General</c:formatCode>
                <c:ptCount val="16"/>
                <c:pt idx="0">
                  <c:v>0</c:v>
                </c:pt>
                <c:pt idx="1">
                  <c:v>0.20480000000000001</c:v>
                </c:pt>
                <c:pt idx="2">
                  <c:v>0.41910000000000003</c:v>
                </c:pt>
                <c:pt idx="3">
                  <c:v>0.62160000000000004</c:v>
                </c:pt>
                <c:pt idx="4">
                  <c:v>0.84820000000000007</c:v>
                </c:pt>
                <c:pt idx="5">
                  <c:v>1.0669</c:v>
                </c:pt>
                <c:pt idx="6">
                  <c:v>1.3173999999999999</c:v>
                </c:pt>
                <c:pt idx="7">
                  <c:v>1.4904999999999999</c:v>
                </c:pt>
                <c:pt idx="8">
                  <c:v>1.7055</c:v>
                </c:pt>
                <c:pt idx="9">
                  <c:v>1.9249000000000001</c:v>
                </c:pt>
                <c:pt idx="10">
                  <c:v>2.1715</c:v>
                </c:pt>
                <c:pt idx="11">
                  <c:v>2.3536000000000001</c:v>
                </c:pt>
                <c:pt idx="12">
                  <c:v>2.5078</c:v>
                </c:pt>
                <c:pt idx="13">
                  <c:v>2.6482999999999999</c:v>
                </c:pt>
                <c:pt idx="14">
                  <c:v>2.7883999999999998</c:v>
                </c:pt>
                <c:pt idx="15">
                  <c:v>2.7883999999999998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FF92-4781-A75E-18D5E0C4874B}"/>
            </c:ext>
          </c:extLst>
        </c:ser>
        <c:ser>
          <c:idx val="12"/>
          <c:order val="8"/>
          <c:tx>
            <c:strRef>
              <c:f>TR!$AJ$2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TR!$AK$4:$AK$19</c:f>
              <c:numCache>
                <c:formatCode>0</c:formatCode>
                <c:ptCount val="16"/>
                <c:pt idx="0">
                  <c:v>0</c:v>
                </c:pt>
                <c:pt idx="1">
                  <c:v>56.549450549450547</c:v>
                </c:pt>
                <c:pt idx="2">
                  <c:v>89.384615384615387</c:v>
                </c:pt>
                <c:pt idx="3">
                  <c:v>114.92307692307693</c:v>
                </c:pt>
                <c:pt idx="4">
                  <c:v>136.8131868131868</c:v>
                </c:pt>
                <c:pt idx="5">
                  <c:v>158.7032967032967</c:v>
                </c:pt>
                <c:pt idx="6">
                  <c:v>176.48901098901098</c:v>
                </c:pt>
                <c:pt idx="7">
                  <c:v>194.73076923076923</c:v>
                </c:pt>
                <c:pt idx="8">
                  <c:v>213.88461538461536</c:v>
                </c:pt>
                <c:pt idx="9">
                  <c:v>231.21428571428572</c:v>
                </c:pt>
                <c:pt idx="10">
                  <c:v>250.36813186813185</c:v>
                </c:pt>
                <c:pt idx="11">
                  <c:v>273.17032967032969</c:v>
                </c:pt>
                <c:pt idx="12">
                  <c:v>298.70879120879118</c:v>
                </c:pt>
                <c:pt idx="13">
                  <c:v>332.91208791208794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TR!$AL$4:$AL$19</c:f>
              <c:numCache>
                <c:formatCode>General</c:formatCode>
                <c:ptCount val="16"/>
                <c:pt idx="0">
                  <c:v>0</c:v>
                </c:pt>
                <c:pt idx="1">
                  <c:v>0.19564899999999999</c:v>
                </c:pt>
                <c:pt idx="2">
                  <c:v>0.43527566666666662</c:v>
                </c:pt>
                <c:pt idx="3">
                  <c:v>0.68550233333333321</c:v>
                </c:pt>
                <c:pt idx="4">
                  <c:v>0.93380011111111094</c:v>
                </c:pt>
                <c:pt idx="5">
                  <c:v>1.166420111111111</c:v>
                </c:pt>
                <c:pt idx="6">
                  <c:v>1.3814645555555554</c:v>
                </c:pt>
                <c:pt idx="7">
                  <c:v>1.5674067777777776</c:v>
                </c:pt>
                <c:pt idx="8">
                  <c:v>1.8098989999999999</c:v>
                </c:pt>
                <c:pt idx="9">
                  <c:v>1.9805456666666665</c:v>
                </c:pt>
                <c:pt idx="10">
                  <c:v>2.1767367777777777</c:v>
                </c:pt>
                <c:pt idx="11">
                  <c:v>2.3530234444444442</c:v>
                </c:pt>
                <c:pt idx="12">
                  <c:v>2.534929</c:v>
                </c:pt>
                <c:pt idx="13">
                  <c:v>2.7284412222222221</c:v>
                </c:pt>
                <c:pt idx="14">
                  <c:v>2.898101222222222</c:v>
                </c:pt>
                <c:pt idx="15">
                  <c:v>2.898101222222222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FF92-4781-A75E-18D5E0C4874B}"/>
            </c:ext>
          </c:extLst>
        </c:ser>
        <c:ser>
          <c:idx val="11"/>
          <c:order val="9"/>
          <c:tx>
            <c:strRef>
              <c:f>TR!$AO$2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TR!$AP$4:$AP$17</c:f>
              <c:numCache>
                <c:formatCode>0</c:formatCode>
                <c:ptCount val="14"/>
                <c:pt idx="0">
                  <c:v>0</c:v>
                </c:pt>
                <c:pt idx="1">
                  <c:v>63.59977949283352</c:v>
                </c:pt>
                <c:pt idx="2">
                  <c:v>95.628445424476297</c:v>
                </c:pt>
                <c:pt idx="3">
                  <c:v>123.53914002205072</c:v>
                </c:pt>
                <c:pt idx="4">
                  <c:v>149.16207276736495</c:v>
                </c:pt>
                <c:pt idx="5">
                  <c:v>170.66703417861081</c:v>
                </c:pt>
                <c:pt idx="6">
                  <c:v>193.54465270121278</c:v>
                </c:pt>
                <c:pt idx="7">
                  <c:v>215.96471885336274</c:v>
                </c:pt>
                <c:pt idx="8">
                  <c:v>240.21499448732084</c:v>
                </c:pt>
                <c:pt idx="9">
                  <c:v>263.09261300992284</c:v>
                </c:pt>
                <c:pt idx="10">
                  <c:v>291.00330760749722</c:v>
                </c:pt>
                <c:pt idx="11">
                  <c:v>325.31973539140023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TR!$AQ$4:$AQ$17</c:f>
              <c:numCache>
                <c:formatCode>General</c:formatCode>
                <c:ptCount val="14"/>
                <c:pt idx="0">
                  <c:v>0</c:v>
                </c:pt>
                <c:pt idx="1">
                  <c:v>0.220467</c:v>
                </c:pt>
                <c:pt idx="2">
                  <c:v>0.45218059999999999</c:v>
                </c:pt>
                <c:pt idx="3">
                  <c:v>0.687361</c:v>
                </c:pt>
                <c:pt idx="4">
                  <c:v>0.94666149999999993</c:v>
                </c:pt>
                <c:pt idx="5">
                  <c:v>1.2052419999999999</c:v>
                </c:pt>
                <c:pt idx="6">
                  <c:v>1.4452684</c:v>
                </c:pt>
                <c:pt idx="7">
                  <c:v>1.6553903999999999</c:v>
                </c:pt>
                <c:pt idx="8">
                  <c:v>1.8829707999999998</c:v>
                </c:pt>
                <c:pt idx="9">
                  <c:v>2.0977807999999998</c:v>
                </c:pt>
                <c:pt idx="10">
                  <c:v>2.2779275999999999</c:v>
                </c:pt>
                <c:pt idx="11">
                  <c:v>2.478278</c:v>
                </c:pt>
                <c:pt idx="12">
                  <c:v>2.6100680000000001</c:v>
                </c:pt>
                <c:pt idx="13">
                  <c:v>2.6100680000000001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FF92-4781-A75E-18D5E0C4874B}"/>
            </c:ext>
          </c:extLst>
        </c:ser>
        <c:ser>
          <c:idx val="10"/>
          <c:order val="10"/>
          <c:tx>
            <c:strRef>
              <c:f>TR!$AT$2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TR!$AU$4:$AU$19</c:f>
              <c:numCache>
                <c:formatCode>0</c:formatCode>
                <c:ptCount val="16"/>
                <c:pt idx="0">
                  <c:v>0</c:v>
                </c:pt>
                <c:pt idx="1">
                  <c:v>62.068777292576414</c:v>
                </c:pt>
                <c:pt idx="2">
                  <c:v>86.533842794759821</c:v>
                </c:pt>
                <c:pt idx="3">
                  <c:v>108.73362445414847</c:v>
                </c:pt>
                <c:pt idx="4">
                  <c:v>130.9334061135371</c:v>
                </c:pt>
                <c:pt idx="5">
                  <c:v>151.32096069868996</c:v>
                </c:pt>
                <c:pt idx="6">
                  <c:v>170.34934497816593</c:v>
                </c:pt>
                <c:pt idx="7">
                  <c:v>192.54912663755459</c:v>
                </c:pt>
                <c:pt idx="8">
                  <c:v>207.5</c:v>
                </c:pt>
                <c:pt idx="9">
                  <c:v>227.88755458515283</c:v>
                </c:pt>
                <c:pt idx="10">
                  <c:v>249.18122270742359</c:v>
                </c:pt>
                <c:pt idx="11">
                  <c:v>270.47489082969435</c:v>
                </c:pt>
                <c:pt idx="12">
                  <c:v>295.84606986899564</c:v>
                </c:pt>
                <c:pt idx="13">
                  <c:v>327.10698689956331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TR!$AV$4:$AV$19</c:f>
              <c:numCache>
                <c:formatCode>General</c:formatCode>
                <c:ptCount val="16"/>
                <c:pt idx="0">
                  <c:v>0</c:v>
                </c:pt>
                <c:pt idx="1">
                  <c:v>0.23780000000000001</c:v>
                </c:pt>
                <c:pt idx="2">
                  <c:v>0.40390000000000004</c:v>
                </c:pt>
                <c:pt idx="3">
                  <c:v>0.61180000000000001</c:v>
                </c:pt>
                <c:pt idx="4">
                  <c:v>0.85160000000000002</c:v>
                </c:pt>
                <c:pt idx="5">
                  <c:v>1.0935999999999999</c:v>
                </c:pt>
                <c:pt idx="6">
                  <c:v>1.3129999999999999</c:v>
                </c:pt>
                <c:pt idx="7">
                  <c:v>1.5569999999999999</c:v>
                </c:pt>
                <c:pt idx="8">
                  <c:v>1.7426999999999999</c:v>
                </c:pt>
                <c:pt idx="9">
                  <c:v>1.9674</c:v>
                </c:pt>
                <c:pt idx="10">
                  <c:v>2.1701000000000001</c:v>
                </c:pt>
                <c:pt idx="11">
                  <c:v>2.3311999999999999</c:v>
                </c:pt>
                <c:pt idx="12">
                  <c:v>2.5167999999999999</c:v>
                </c:pt>
                <c:pt idx="13">
                  <c:v>2.6974</c:v>
                </c:pt>
                <c:pt idx="14">
                  <c:v>2.8708</c:v>
                </c:pt>
                <c:pt idx="15">
                  <c:v>2.8708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FF92-4781-A75E-18D5E0C4874B}"/>
            </c:ext>
          </c:extLst>
        </c:ser>
        <c:ser>
          <c:idx val="9"/>
          <c:order val="11"/>
          <c:tx>
            <c:strRef>
              <c:f>TR!$AY$2</c:f>
              <c:strCache>
                <c:ptCount val="1"/>
                <c:pt idx="0">
                  <c:v>2007*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TR!$AZ$4:$AZ$18</c:f>
              <c:numCache>
                <c:formatCode>0</c:formatCode>
                <c:ptCount val="15"/>
                <c:pt idx="0">
                  <c:v>0</c:v>
                </c:pt>
                <c:pt idx="1">
                  <c:v>56.179039301310048</c:v>
                </c:pt>
                <c:pt idx="2">
                  <c:v>86.533842794759821</c:v>
                </c:pt>
                <c:pt idx="3">
                  <c:v>110.99890829694323</c:v>
                </c:pt>
                <c:pt idx="4">
                  <c:v>131.38646288209608</c:v>
                </c:pt>
                <c:pt idx="5">
                  <c:v>151.32096069868996</c:v>
                </c:pt>
                <c:pt idx="6">
                  <c:v>170.34934497816593</c:v>
                </c:pt>
                <c:pt idx="7">
                  <c:v>190.28384279475983</c:v>
                </c:pt>
                <c:pt idx="8">
                  <c:v>212.03056768558952</c:v>
                </c:pt>
                <c:pt idx="9">
                  <c:v>231.05895196506552</c:v>
                </c:pt>
                <c:pt idx="10">
                  <c:v>255.07096069868996</c:v>
                </c:pt>
                <c:pt idx="11">
                  <c:v>284.51965065502185</c:v>
                </c:pt>
                <c:pt idx="12">
                  <c:v>313.06222707423581</c:v>
                </c:pt>
                <c:pt idx="13">
                  <c:v>415</c:v>
                </c:pt>
                <c:pt idx="14">
                  <c:v>415</c:v>
                </c:pt>
              </c:numCache>
            </c:numRef>
          </c:xVal>
          <c:yVal>
            <c:numRef>
              <c:f>TR!$BA$4:$BA$18</c:f>
              <c:numCache>
                <c:formatCode>General</c:formatCode>
                <c:ptCount val="15"/>
                <c:pt idx="0">
                  <c:v>0</c:v>
                </c:pt>
                <c:pt idx="1">
                  <c:v>0.19899333333333333</c:v>
                </c:pt>
                <c:pt idx="2">
                  <c:v>0.40113777777777776</c:v>
                </c:pt>
                <c:pt idx="3">
                  <c:v>0.60881902777777774</c:v>
                </c:pt>
                <c:pt idx="4">
                  <c:v>0.83233013888888885</c:v>
                </c:pt>
                <c:pt idx="5">
                  <c:v>1.0499745833333334</c:v>
                </c:pt>
                <c:pt idx="6">
                  <c:v>1.2762508333333333</c:v>
                </c:pt>
                <c:pt idx="7">
                  <c:v>1.4983019444444445</c:v>
                </c:pt>
                <c:pt idx="8">
                  <c:v>1.7404294444444446</c:v>
                </c:pt>
                <c:pt idx="9">
                  <c:v>1.9358827777777778</c:v>
                </c:pt>
                <c:pt idx="10">
                  <c:v>2.1607977777777778</c:v>
                </c:pt>
                <c:pt idx="11">
                  <c:v>2.3957511111111112</c:v>
                </c:pt>
                <c:pt idx="12">
                  <c:v>2.6003836111111109</c:v>
                </c:pt>
                <c:pt idx="13">
                  <c:v>2.8530986111111107</c:v>
                </c:pt>
                <c:pt idx="14">
                  <c:v>2.8530989999999998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F92-4781-A75E-18D5E0C4874B}"/>
            </c:ext>
          </c:extLst>
        </c:ser>
        <c:ser>
          <c:idx val="8"/>
          <c:order val="12"/>
          <c:tx>
            <c:strRef>
              <c:f>TR!$BD$2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TR!$BE$4:$BE$19</c:f>
              <c:numCache>
                <c:formatCode>0</c:formatCode>
                <c:ptCount val="16"/>
                <c:pt idx="0">
                  <c:v>0</c:v>
                </c:pt>
                <c:pt idx="1">
                  <c:v>60.921633554083883</c:v>
                </c:pt>
                <c:pt idx="2">
                  <c:v>93.901766004415009</c:v>
                </c:pt>
                <c:pt idx="3">
                  <c:v>113.59823399558499</c:v>
                </c:pt>
                <c:pt idx="4">
                  <c:v>132.8366445916115</c:v>
                </c:pt>
                <c:pt idx="5">
                  <c:v>153.90728476821192</c:v>
                </c:pt>
                <c:pt idx="6">
                  <c:v>169.4812362030905</c:v>
                </c:pt>
                <c:pt idx="7">
                  <c:v>190.55187637969095</c:v>
                </c:pt>
                <c:pt idx="8">
                  <c:v>207.5</c:v>
                </c:pt>
                <c:pt idx="9">
                  <c:v>227.65452538631348</c:v>
                </c:pt>
                <c:pt idx="10">
                  <c:v>246.43487858719649</c:v>
                </c:pt>
                <c:pt idx="11">
                  <c:v>269.33774834437088</c:v>
                </c:pt>
                <c:pt idx="12">
                  <c:v>296.82119205298011</c:v>
                </c:pt>
                <c:pt idx="13">
                  <c:v>328.42715231788083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TR!$BF$4:$BF$19</c:f>
              <c:numCache>
                <c:formatCode>General</c:formatCode>
                <c:ptCount val="16"/>
                <c:pt idx="0">
                  <c:v>0</c:v>
                </c:pt>
                <c:pt idx="1">
                  <c:v>0.24351</c:v>
                </c:pt>
                <c:pt idx="2">
                  <c:v>0.49575000000000002</c:v>
                </c:pt>
                <c:pt idx="3">
                  <c:v>0.69671000000000005</c:v>
                </c:pt>
                <c:pt idx="4">
                  <c:v>0.91279999999999994</c:v>
                </c:pt>
                <c:pt idx="5">
                  <c:v>1.1262099999999999</c:v>
                </c:pt>
                <c:pt idx="6">
                  <c:v>1.2953699999999999</c:v>
                </c:pt>
                <c:pt idx="7">
                  <c:v>1.5538700000000001</c:v>
                </c:pt>
                <c:pt idx="8">
                  <c:v>1.75379</c:v>
                </c:pt>
                <c:pt idx="9">
                  <c:v>2.0059999999999998</c:v>
                </c:pt>
                <c:pt idx="10">
                  <c:v>2.1926100000000002</c:v>
                </c:pt>
                <c:pt idx="11">
                  <c:v>2.3977400000000002</c:v>
                </c:pt>
                <c:pt idx="12">
                  <c:v>2.6131899999999999</c:v>
                </c:pt>
                <c:pt idx="13">
                  <c:v>2.8005800000000001</c:v>
                </c:pt>
                <c:pt idx="14">
                  <c:v>2.9410099999999999</c:v>
                </c:pt>
                <c:pt idx="15">
                  <c:v>2.9410099999999999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F92-4781-A75E-18D5E0C4874B}"/>
            </c:ext>
          </c:extLst>
        </c:ser>
        <c:ser>
          <c:idx val="7"/>
          <c:order val="13"/>
          <c:tx>
            <c:strRef>
              <c:f>TR!$BI$2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TR!$BJ$4:$BJ$20</c:f>
              <c:numCache>
                <c:formatCode>0</c:formatCode>
                <c:ptCount val="17"/>
                <c:pt idx="0">
                  <c:v>0</c:v>
                </c:pt>
                <c:pt idx="1">
                  <c:v>42.281284606866002</c:v>
                </c:pt>
                <c:pt idx="2">
                  <c:v>73.532668881506098</c:v>
                </c:pt>
                <c:pt idx="3">
                  <c:v>98.349944629014388</c:v>
                </c:pt>
                <c:pt idx="4">
                  <c:v>119.49058693244739</c:v>
                </c:pt>
                <c:pt idx="5">
                  <c:v>135.57585825027687</c:v>
                </c:pt>
                <c:pt idx="6">
                  <c:v>155.79734219269105</c:v>
                </c:pt>
                <c:pt idx="7">
                  <c:v>166.36766334440753</c:v>
                </c:pt>
                <c:pt idx="8">
                  <c:v>180.61461794019934</c:v>
                </c:pt>
                <c:pt idx="9">
                  <c:v>199.45736434108528</c:v>
                </c:pt>
                <c:pt idx="10">
                  <c:v>216.46179401993354</c:v>
                </c:pt>
                <c:pt idx="11">
                  <c:v>235.76411960132887</c:v>
                </c:pt>
                <c:pt idx="12">
                  <c:v>255.52602436323366</c:v>
                </c:pt>
                <c:pt idx="13">
                  <c:v>280.80287929125137</c:v>
                </c:pt>
                <c:pt idx="14">
                  <c:v>305.62015503875966</c:v>
                </c:pt>
                <c:pt idx="15">
                  <c:v>415</c:v>
                </c:pt>
                <c:pt idx="16">
                  <c:v>415</c:v>
                </c:pt>
              </c:numCache>
            </c:numRef>
          </c:xVal>
          <c:yVal>
            <c:numRef>
              <c:f>TR!$BK$4:$BK$20</c:f>
              <c:numCache>
                <c:formatCode>General</c:formatCode>
                <c:ptCount val="17"/>
                <c:pt idx="0">
                  <c:v>0</c:v>
                </c:pt>
                <c:pt idx="1">
                  <c:v>0.10889</c:v>
                </c:pt>
                <c:pt idx="2">
                  <c:v>0.29347000000000001</c:v>
                </c:pt>
                <c:pt idx="3">
                  <c:v>0.50768000000000002</c:v>
                </c:pt>
                <c:pt idx="4">
                  <c:v>0.70796999999999999</c:v>
                </c:pt>
                <c:pt idx="5">
                  <c:v>0.88021000000000005</c:v>
                </c:pt>
                <c:pt idx="6">
                  <c:v>1.08389</c:v>
                </c:pt>
                <c:pt idx="7">
                  <c:v>1.2502800000000001</c:v>
                </c:pt>
                <c:pt idx="8">
                  <c:v>1.4114899999999999</c:v>
                </c:pt>
                <c:pt idx="9">
                  <c:v>1.5859000000000001</c:v>
                </c:pt>
                <c:pt idx="10">
                  <c:v>1.7932699999999999</c:v>
                </c:pt>
                <c:pt idx="11">
                  <c:v>1.98</c:v>
                </c:pt>
                <c:pt idx="12">
                  <c:v>2.1564800000000002</c:v>
                </c:pt>
                <c:pt idx="13">
                  <c:v>2.3519100000000002</c:v>
                </c:pt>
                <c:pt idx="14">
                  <c:v>2.4814799999999999</c:v>
                </c:pt>
                <c:pt idx="15">
                  <c:v>2.72546</c:v>
                </c:pt>
                <c:pt idx="16">
                  <c:v>2.72546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F92-4781-A75E-18D5E0C4874B}"/>
            </c:ext>
          </c:extLst>
        </c:ser>
        <c:ser>
          <c:idx val="6"/>
          <c:order val="14"/>
          <c:tx>
            <c:strRef>
              <c:f>TR!$BN$2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TR!$BO$4:$BO$18</c:f>
              <c:numCache>
                <c:formatCode>0</c:formatCode>
                <c:ptCount val="15"/>
                <c:pt idx="0">
                  <c:v>0</c:v>
                </c:pt>
                <c:pt idx="1">
                  <c:v>58.956714761376247</c:v>
                </c:pt>
                <c:pt idx="2">
                  <c:v>87.513873473917869</c:v>
                </c:pt>
                <c:pt idx="3">
                  <c:v>113.76803551609324</c:v>
                </c:pt>
                <c:pt idx="4">
                  <c:v>138.1798002219756</c:v>
                </c:pt>
                <c:pt idx="5">
                  <c:v>155.68257491675917</c:v>
                </c:pt>
                <c:pt idx="6">
                  <c:v>184.23973362930079</c:v>
                </c:pt>
                <c:pt idx="7">
                  <c:v>198.51831298557161</c:v>
                </c:pt>
                <c:pt idx="8">
                  <c:v>216.02108768035518</c:v>
                </c:pt>
                <c:pt idx="9">
                  <c:v>230.29966703662595</c:v>
                </c:pt>
                <c:pt idx="10">
                  <c:v>254.25083240843506</c:v>
                </c:pt>
                <c:pt idx="11">
                  <c:v>284.65038845726974</c:v>
                </c:pt>
                <c:pt idx="12">
                  <c:v>319.19533851276361</c:v>
                </c:pt>
                <c:pt idx="13">
                  <c:v>415</c:v>
                </c:pt>
                <c:pt idx="14">
                  <c:v>415</c:v>
                </c:pt>
              </c:numCache>
            </c:numRef>
          </c:xVal>
          <c:yVal>
            <c:numRef>
              <c:f>TR!$BP$4:$BP$18</c:f>
              <c:numCache>
                <c:formatCode>General</c:formatCode>
                <c:ptCount val="15"/>
                <c:pt idx="0">
                  <c:v>0</c:v>
                </c:pt>
                <c:pt idx="1">
                  <c:v>0.16936999999999999</c:v>
                </c:pt>
                <c:pt idx="2">
                  <c:v>0.36236000000000002</c:v>
                </c:pt>
                <c:pt idx="3">
                  <c:v>0.57438999999999996</c:v>
                </c:pt>
                <c:pt idx="4">
                  <c:v>0.70576000000000005</c:v>
                </c:pt>
                <c:pt idx="5">
                  <c:v>0.91229000000000005</c:v>
                </c:pt>
                <c:pt idx="6">
                  <c:v>1.1188199999999999</c:v>
                </c:pt>
                <c:pt idx="7">
                  <c:v>1.2685500000000001</c:v>
                </c:pt>
                <c:pt idx="8">
                  <c:v>1.4313499999999999</c:v>
                </c:pt>
                <c:pt idx="9">
                  <c:v>1.5750599999999999</c:v>
                </c:pt>
                <c:pt idx="10">
                  <c:v>1.75099</c:v>
                </c:pt>
                <c:pt idx="11">
                  <c:v>1.9625999999999999</c:v>
                </c:pt>
                <c:pt idx="12">
                  <c:v>2.0981100000000001</c:v>
                </c:pt>
                <c:pt idx="13">
                  <c:v>2.2978299999999998</c:v>
                </c:pt>
                <c:pt idx="14">
                  <c:v>2.2978299999999998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F92-4781-A75E-18D5E0C4874B}"/>
            </c:ext>
          </c:extLst>
        </c:ser>
        <c:ser>
          <c:idx val="5"/>
          <c:order val="15"/>
          <c:tx>
            <c:strRef>
              <c:f>TR!$BS$2</c:f>
              <c:strCache>
                <c:ptCount val="1"/>
                <c:pt idx="0">
                  <c:v>2003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TR!$BT$4:$BT$18</c:f>
              <c:numCache>
                <c:formatCode>0</c:formatCode>
                <c:ptCount val="15"/>
                <c:pt idx="0">
                  <c:v>0</c:v>
                </c:pt>
                <c:pt idx="1">
                  <c:v>56.716666666666661</c:v>
                </c:pt>
                <c:pt idx="2">
                  <c:v>85.766666666666666</c:v>
                </c:pt>
                <c:pt idx="3">
                  <c:v>109.74444444444444</c:v>
                </c:pt>
                <c:pt idx="4">
                  <c:v>134.64444444444445</c:v>
                </c:pt>
                <c:pt idx="5">
                  <c:v>156.31666666666666</c:v>
                </c:pt>
                <c:pt idx="6">
                  <c:v>178.9111111111111</c:v>
                </c:pt>
                <c:pt idx="7">
                  <c:v>199.2</c:v>
                </c:pt>
                <c:pt idx="8">
                  <c:v>220.4111111111111</c:v>
                </c:pt>
                <c:pt idx="9">
                  <c:v>242.08333333333334</c:v>
                </c:pt>
                <c:pt idx="10">
                  <c:v>265.13888888888886</c:v>
                </c:pt>
                <c:pt idx="11">
                  <c:v>294.64999999999998</c:v>
                </c:pt>
                <c:pt idx="12">
                  <c:v>330.15555555555557</c:v>
                </c:pt>
                <c:pt idx="13">
                  <c:v>415</c:v>
                </c:pt>
                <c:pt idx="14" formatCode="General">
                  <c:v>415</c:v>
                </c:pt>
              </c:numCache>
            </c:numRef>
          </c:xVal>
          <c:yVal>
            <c:numRef>
              <c:f>TR!$BU$4:$BU$18</c:f>
              <c:numCache>
                <c:formatCode>0.00000</c:formatCode>
                <c:ptCount val="15"/>
                <c:pt idx="0">
                  <c:v>0</c:v>
                </c:pt>
                <c:pt idx="1">
                  <c:v>0.21223</c:v>
                </c:pt>
                <c:pt idx="2">
                  <c:v>0.43017</c:v>
                </c:pt>
                <c:pt idx="3">
                  <c:v>0.67571000000000003</c:v>
                </c:pt>
                <c:pt idx="4">
                  <c:v>0.90156000000000003</c:v>
                </c:pt>
                <c:pt idx="5">
                  <c:v>1.15652</c:v>
                </c:pt>
                <c:pt idx="6">
                  <c:v>1.37653</c:v>
                </c:pt>
                <c:pt idx="7">
                  <c:v>1.60053</c:v>
                </c:pt>
                <c:pt idx="8">
                  <c:v>1.849</c:v>
                </c:pt>
                <c:pt idx="9">
                  <c:v>2.02223</c:v>
                </c:pt>
                <c:pt idx="10">
                  <c:v>2.2213099999999999</c:v>
                </c:pt>
                <c:pt idx="11">
                  <c:v>2.4419</c:v>
                </c:pt>
                <c:pt idx="12">
                  <c:v>2.6371799999999999</c:v>
                </c:pt>
                <c:pt idx="13">
                  <c:v>2.77434</c:v>
                </c:pt>
                <c:pt idx="14">
                  <c:v>2.77434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F92-4781-A75E-18D5E0C4874B}"/>
            </c:ext>
          </c:extLst>
        </c:ser>
        <c:ser>
          <c:idx val="30"/>
          <c:order val="16"/>
          <c:tx>
            <c:strRef>
              <c:f>TR!$BX$2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TR!$BY$4:$BY$19</c:f>
              <c:numCache>
                <c:formatCode>0</c:formatCode>
                <c:ptCount val="16"/>
                <c:pt idx="0">
                  <c:v>0</c:v>
                </c:pt>
                <c:pt idx="1">
                  <c:v>53.548387096774192</c:v>
                </c:pt>
                <c:pt idx="2">
                  <c:v>82.630700778642932</c:v>
                </c:pt>
                <c:pt idx="3">
                  <c:v>106.63515016685206</c:v>
                </c:pt>
                <c:pt idx="4">
                  <c:v>126.94660734149053</c:v>
                </c:pt>
                <c:pt idx="5">
                  <c:v>147.25806451612905</c:v>
                </c:pt>
                <c:pt idx="6">
                  <c:v>166.64627363737486</c:v>
                </c:pt>
                <c:pt idx="7">
                  <c:v>185.11123470522804</c:v>
                </c:pt>
                <c:pt idx="8">
                  <c:v>203.11457174638485</c:v>
                </c:pt>
                <c:pt idx="9">
                  <c:v>221.57953281423804</c:v>
                </c:pt>
                <c:pt idx="10">
                  <c:v>244.19911012235821</c:v>
                </c:pt>
                <c:pt idx="11">
                  <c:v>268.6651835372636</c:v>
                </c:pt>
                <c:pt idx="12">
                  <c:v>300.05561735261398</c:v>
                </c:pt>
                <c:pt idx="13">
                  <c:v>328.67630700778642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TR!$BZ$4:$BZ$19</c:f>
              <c:numCache>
                <c:formatCode>General</c:formatCode>
                <c:ptCount val="16"/>
                <c:pt idx="0">
                  <c:v>0</c:v>
                </c:pt>
                <c:pt idx="1">
                  <c:v>0.21199999999999999</c:v>
                </c:pt>
                <c:pt idx="2">
                  <c:v>0.4144733333333333</c:v>
                </c:pt>
                <c:pt idx="3">
                  <c:v>0.62902458333333333</c:v>
                </c:pt>
                <c:pt idx="4">
                  <c:v>0.83147458333333335</c:v>
                </c:pt>
                <c:pt idx="5">
                  <c:v>1.0666945833333334</c:v>
                </c:pt>
                <c:pt idx="6">
                  <c:v>1.3114834722222224</c:v>
                </c:pt>
                <c:pt idx="7">
                  <c:v>1.5483834722222225</c:v>
                </c:pt>
                <c:pt idx="8">
                  <c:v>1.772227916666667</c:v>
                </c:pt>
                <c:pt idx="9">
                  <c:v>1.9940834722222225</c:v>
                </c:pt>
                <c:pt idx="10">
                  <c:v>2.2400701388888891</c:v>
                </c:pt>
                <c:pt idx="11">
                  <c:v>2.4776606416821849</c:v>
                </c:pt>
                <c:pt idx="12">
                  <c:v>2.7331828639044069</c:v>
                </c:pt>
                <c:pt idx="13">
                  <c:v>2.8684450861266293</c:v>
                </c:pt>
                <c:pt idx="14">
                  <c:v>3.0280450861266295</c:v>
                </c:pt>
                <c:pt idx="15">
                  <c:v>3.0280450861266295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086A-4B9E-AC4B-26CF8252E83B}"/>
            </c:ext>
          </c:extLst>
        </c:ser>
        <c:ser>
          <c:idx val="31"/>
          <c:order val="17"/>
          <c:tx>
            <c:strRef>
              <c:f>TR!$CC$2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TR!$CD$4:$CD$18</c:f>
              <c:numCache>
                <c:formatCode>0</c:formatCode>
                <c:ptCount val="15"/>
                <c:pt idx="0">
                  <c:v>0</c:v>
                </c:pt>
                <c:pt idx="1">
                  <c:v>58.954138702460853</c:v>
                </c:pt>
                <c:pt idx="2">
                  <c:v>90.520134228187914</c:v>
                </c:pt>
                <c:pt idx="3">
                  <c:v>113.73042505592841</c:v>
                </c:pt>
                <c:pt idx="4">
                  <c:v>135.08389261744966</c:v>
                </c:pt>
                <c:pt idx="5">
                  <c:v>156.43736017897092</c:v>
                </c:pt>
                <c:pt idx="6">
                  <c:v>174.5413870246085</c:v>
                </c:pt>
                <c:pt idx="7">
                  <c:v>193.57382550335569</c:v>
                </c:pt>
                <c:pt idx="8">
                  <c:v>214.46308724832215</c:v>
                </c:pt>
                <c:pt idx="9">
                  <c:v>239.99440715883668</c:v>
                </c:pt>
                <c:pt idx="10">
                  <c:v>260.41946308724835</c:v>
                </c:pt>
                <c:pt idx="11">
                  <c:v>288.27181208053696</c:v>
                </c:pt>
                <c:pt idx="12">
                  <c:v>321.69463087248323</c:v>
                </c:pt>
                <c:pt idx="13">
                  <c:v>415</c:v>
                </c:pt>
                <c:pt idx="14">
                  <c:v>415</c:v>
                </c:pt>
              </c:numCache>
            </c:numRef>
          </c:xVal>
          <c:yVal>
            <c:numRef>
              <c:f>TR!$CE$4:$CE$18</c:f>
              <c:numCache>
                <c:formatCode>General</c:formatCode>
                <c:ptCount val="15"/>
                <c:pt idx="0">
                  <c:v>0</c:v>
                </c:pt>
                <c:pt idx="1">
                  <c:v>0.20401</c:v>
                </c:pt>
                <c:pt idx="2">
                  <c:v>0.41891</c:v>
                </c:pt>
                <c:pt idx="3">
                  <c:v>0.63380999999999998</c:v>
                </c:pt>
                <c:pt idx="4">
                  <c:v>0.83811625000000001</c:v>
                </c:pt>
                <c:pt idx="5">
                  <c:v>1.07751625</c:v>
                </c:pt>
                <c:pt idx="6">
                  <c:v>1.2953384722222223</c:v>
                </c:pt>
                <c:pt idx="7">
                  <c:v>1.5068484722222224</c:v>
                </c:pt>
                <c:pt idx="8">
                  <c:v>1.7396018055555558</c:v>
                </c:pt>
                <c:pt idx="9">
                  <c:v>2.0024018055555559</c:v>
                </c:pt>
                <c:pt idx="10">
                  <c:v>2.2041218055555558</c:v>
                </c:pt>
                <c:pt idx="11">
                  <c:v>2.3974084722222226</c:v>
                </c:pt>
                <c:pt idx="12">
                  <c:v>2.5836151388888893</c:v>
                </c:pt>
                <c:pt idx="13">
                  <c:v>2.7732951388888893</c:v>
                </c:pt>
                <c:pt idx="14">
                  <c:v>2.7732951388888893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086A-4B9E-AC4B-26CF8252E83B}"/>
            </c:ext>
          </c:extLst>
        </c:ser>
        <c:ser>
          <c:idx val="32"/>
          <c:order val="18"/>
          <c:tx>
            <c:strRef>
              <c:f>TR!$CH$2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TR!$CI$4:$CI$18</c:f>
              <c:numCache>
                <c:formatCode>0</c:formatCode>
                <c:ptCount val="15"/>
                <c:pt idx="0">
                  <c:v>0</c:v>
                </c:pt>
                <c:pt idx="1">
                  <c:v>58.954138702460853</c:v>
                </c:pt>
                <c:pt idx="2">
                  <c:v>89.591722595078309</c:v>
                </c:pt>
                <c:pt idx="3">
                  <c:v>113.73042505592841</c:v>
                </c:pt>
                <c:pt idx="4">
                  <c:v>135.08389261744966</c:v>
                </c:pt>
                <c:pt idx="5">
                  <c:v>154.58053691275168</c:v>
                </c:pt>
                <c:pt idx="6">
                  <c:v>173.61297539149888</c:v>
                </c:pt>
                <c:pt idx="7">
                  <c:v>194.96644295302013</c:v>
                </c:pt>
                <c:pt idx="8">
                  <c:v>219.10514541387025</c:v>
                </c:pt>
                <c:pt idx="9">
                  <c:v>245.56487695749442</c:v>
                </c:pt>
                <c:pt idx="10">
                  <c:v>271.09619686800892</c:v>
                </c:pt>
                <c:pt idx="11">
                  <c:v>304.98322147651004</c:v>
                </c:pt>
                <c:pt idx="12">
                  <c:v>328.65771812080533</c:v>
                </c:pt>
                <c:pt idx="13">
                  <c:v>415</c:v>
                </c:pt>
                <c:pt idx="14">
                  <c:v>415</c:v>
                </c:pt>
              </c:numCache>
            </c:numRef>
          </c:xVal>
          <c:yVal>
            <c:numRef>
              <c:f>TR!$CJ$4:$CJ$18</c:f>
              <c:numCache>
                <c:formatCode>General</c:formatCode>
                <c:ptCount val="15"/>
                <c:pt idx="0">
                  <c:v>0</c:v>
                </c:pt>
                <c:pt idx="1">
                  <c:v>0.23039999999999999</c:v>
                </c:pt>
                <c:pt idx="2">
                  <c:v>0.44409999999999999</c:v>
                </c:pt>
                <c:pt idx="3">
                  <c:v>0.6522</c:v>
                </c:pt>
                <c:pt idx="4">
                  <c:v>0.90210000000000001</c:v>
                </c:pt>
                <c:pt idx="5">
                  <c:v>1.1284000000000001</c:v>
                </c:pt>
                <c:pt idx="6">
                  <c:v>1.2845</c:v>
                </c:pt>
                <c:pt idx="7">
                  <c:v>1.4865999999999999</c:v>
                </c:pt>
                <c:pt idx="8">
                  <c:v>1.6989999999999998</c:v>
                </c:pt>
                <c:pt idx="9">
                  <c:v>1.9203999999999999</c:v>
                </c:pt>
                <c:pt idx="10">
                  <c:v>2.1157999999999997</c:v>
                </c:pt>
                <c:pt idx="11">
                  <c:v>2.3213999999999997</c:v>
                </c:pt>
                <c:pt idx="12">
                  <c:v>2.4334999999999996</c:v>
                </c:pt>
                <c:pt idx="13">
                  <c:v>2.5800999999999994</c:v>
                </c:pt>
                <c:pt idx="14">
                  <c:v>2.5800999999999994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086A-4B9E-AC4B-26CF8252E83B}"/>
            </c:ext>
          </c:extLst>
        </c:ser>
        <c:ser>
          <c:idx val="33"/>
          <c:order val="19"/>
          <c:tx>
            <c:strRef>
              <c:f>TR!$CM$2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TR!$CN$4:$CN$19</c:f>
              <c:numCache>
                <c:formatCode>0</c:formatCode>
                <c:ptCount val="16"/>
                <c:pt idx="0">
                  <c:v>0</c:v>
                </c:pt>
                <c:pt idx="1">
                  <c:v>60.279329608938554</c:v>
                </c:pt>
                <c:pt idx="2">
                  <c:v>87.636871508379883</c:v>
                </c:pt>
                <c:pt idx="3">
                  <c:v>115.45810055865921</c:v>
                </c:pt>
                <c:pt idx="4">
                  <c:v>134.46927374301674</c:v>
                </c:pt>
                <c:pt idx="5">
                  <c:v>153.48044692737429</c:v>
                </c:pt>
                <c:pt idx="6">
                  <c:v>167.39106145251398</c:v>
                </c:pt>
                <c:pt idx="7">
                  <c:v>187.79329608938548</c:v>
                </c:pt>
                <c:pt idx="8">
                  <c:v>201.70391061452514</c:v>
                </c:pt>
                <c:pt idx="9">
                  <c:v>221.64245810055866</c:v>
                </c:pt>
                <c:pt idx="10">
                  <c:v>238.79888268156424</c:v>
                </c:pt>
                <c:pt idx="11">
                  <c:v>265.22905027932961</c:v>
                </c:pt>
                <c:pt idx="12">
                  <c:v>294.44134078212289</c:v>
                </c:pt>
                <c:pt idx="13">
                  <c:v>323.18994413407819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TR!$CO$4:$CO$19</c:f>
              <c:numCache>
                <c:formatCode>General</c:formatCode>
                <c:ptCount val="16"/>
                <c:pt idx="0">
                  <c:v>0</c:v>
                </c:pt>
                <c:pt idx="1">
                  <c:v>0.21579999999999999</c:v>
                </c:pt>
                <c:pt idx="2">
                  <c:v>0.43909999999999999</c:v>
                </c:pt>
                <c:pt idx="3">
                  <c:v>0.69629999999999992</c:v>
                </c:pt>
                <c:pt idx="4">
                  <c:v>0.91819999999999991</c:v>
                </c:pt>
                <c:pt idx="5">
                  <c:v>1.1443999999999999</c:v>
                </c:pt>
                <c:pt idx="6">
                  <c:v>1.3254999999999999</c:v>
                </c:pt>
                <c:pt idx="7">
                  <c:v>1.5569</c:v>
                </c:pt>
                <c:pt idx="8">
                  <c:v>1.7057</c:v>
                </c:pt>
                <c:pt idx="9">
                  <c:v>1.9399</c:v>
                </c:pt>
                <c:pt idx="10">
                  <c:v>2.0857999999999999</c:v>
                </c:pt>
                <c:pt idx="11">
                  <c:v>2.3334999999999999</c:v>
                </c:pt>
                <c:pt idx="12">
                  <c:v>2.5428999999999999</c:v>
                </c:pt>
                <c:pt idx="13">
                  <c:v>2.7170999999999998</c:v>
                </c:pt>
                <c:pt idx="14">
                  <c:v>2.9085999999999999</c:v>
                </c:pt>
                <c:pt idx="15">
                  <c:v>2.9085999999999999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086A-4B9E-AC4B-26CF8252E83B}"/>
            </c:ext>
          </c:extLst>
        </c:ser>
        <c:ser>
          <c:idx val="34"/>
          <c:order val="20"/>
          <c:tx>
            <c:strRef>
              <c:f>TR!$CR$2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TR!$CS$4:$CS$17</c:f>
              <c:numCache>
                <c:formatCode>0</c:formatCode>
                <c:ptCount val="14"/>
                <c:pt idx="0">
                  <c:v>0</c:v>
                </c:pt>
                <c:pt idx="1">
                  <c:v>66.326304106548292</c:v>
                </c:pt>
                <c:pt idx="2">
                  <c:v>97.186459489456169</c:v>
                </c:pt>
                <c:pt idx="3">
                  <c:v>122.51942286348502</c:v>
                </c:pt>
                <c:pt idx="4">
                  <c:v>145.08879023307435</c:v>
                </c:pt>
                <c:pt idx="5">
                  <c:v>164.89456159822419</c:v>
                </c:pt>
                <c:pt idx="6">
                  <c:v>184.70033296337402</c:v>
                </c:pt>
                <c:pt idx="7">
                  <c:v>206.34850166481689</c:v>
                </c:pt>
                <c:pt idx="8">
                  <c:v>226.61487236403994</c:v>
                </c:pt>
                <c:pt idx="9">
                  <c:v>246.88124306326304</c:v>
                </c:pt>
                <c:pt idx="10">
                  <c:v>278.20199778024414</c:v>
                </c:pt>
                <c:pt idx="11">
                  <c:v>307.21975582685906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TR!$CT$4:$CT$17</c:f>
              <c:numCache>
                <c:formatCode>General</c:formatCode>
                <c:ptCount val="14"/>
                <c:pt idx="0">
                  <c:v>0</c:v>
                </c:pt>
                <c:pt idx="1">
                  <c:v>0.29206000000000004</c:v>
                </c:pt>
                <c:pt idx="2">
                  <c:v>0.57768799999999998</c:v>
                </c:pt>
                <c:pt idx="3">
                  <c:v>0.84023300000000001</c:v>
                </c:pt>
                <c:pt idx="4">
                  <c:v>1.1191070000000001</c:v>
                </c:pt>
                <c:pt idx="5">
                  <c:v>1.3836630000000001</c:v>
                </c:pt>
                <c:pt idx="6">
                  <c:v>1.6448130000000001</c:v>
                </c:pt>
                <c:pt idx="7">
                  <c:v>1.9187160000000001</c:v>
                </c:pt>
                <c:pt idx="8">
                  <c:v>2.1397710000000001</c:v>
                </c:pt>
                <c:pt idx="9">
                  <c:v>2.348773</c:v>
                </c:pt>
                <c:pt idx="10">
                  <c:v>2.613969</c:v>
                </c:pt>
                <c:pt idx="11">
                  <c:v>2.825132</c:v>
                </c:pt>
                <c:pt idx="12">
                  <c:v>3.0957539999999999</c:v>
                </c:pt>
                <c:pt idx="13">
                  <c:v>3.0957539999999999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086A-4B9E-AC4B-26CF8252E83B}"/>
            </c:ext>
          </c:extLst>
        </c:ser>
        <c:ser>
          <c:idx val="35"/>
          <c:order val="21"/>
          <c:tx>
            <c:strRef>
              <c:f>TR!$CW$2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TR!$CX$4:$CX$16</c:f>
              <c:numCache>
                <c:formatCode>0</c:formatCode>
                <c:ptCount val="13"/>
                <c:pt idx="0">
                  <c:v>0</c:v>
                </c:pt>
                <c:pt idx="1">
                  <c:v>61.464365256124722</c:v>
                </c:pt>
                <c:pt idx="2">
                  <c:v>94.276169265033403</c:v>
                </c:pt>
                <c:pt idx="3">
                  <c:v>121.5423162583519</c:v>
                </c:pt>
                <c:pt idx="4">
                  <c:v>147.42204899777283</c:v>
                </c:pt>
                <c:pt idx="5">
                  <c:v>170.52895322939864</c:v>
                </c:pt>
                <c:pt idx="6">
                  <c:v>194.56013363028953</c:v>
                </c:pt>
                <c:pt idx="7">
                  <c:v>218.59131403118039</c:v>
                </c:pt>
                <c:pt idx="8">
                  <c:v>248.16815144766147</c:v>
                </c:pt>
                <c:pt idx="9">
                  <c:v>283.29064587973272</c:v>
                </c:pt>
                <c:pt idx="10">
                  <c:v>315.17817371937639</c:v>
                </c:pt>
                <c:pt idx="11">
                  <c:v>415</c:v>
                </c:pt>
                <c:pt idx="12">
                  <c:v>415</c:v>
                </c:pt>
              </c:numCache>
            </c:numRef>
          </c:xVal>
          <c:yVal>
            <c:numRef>
              <c:f>TR!$CY$4:$CY$16</c:f>
              <c:numCache>
                <c:formatCode>General</c:formatCode>
                <c:ptCount val="13"/>
                <c:pt idx="0">
                  <c:v>0</c:v>
                </c:pt>
                <c:pt idx="1">
                  <c:v>0.25530000000000003</c:v>
                </c:pt>
                <c:pt idx="2">
                  <c:v>0.52929999999999999</c:v>
                </c:pt>
                <c:pt idx="3">
                  <c:v>0.81489999999999996</c:v>
                </c:pt>
                <c:pt idx="4">
                  <c:v>1.1243000000000001</c:v>
                </c:pt>
                <c:pt idx="5">
                  <c:v>1.4224000000000001</c:v>
                </c:pt>
                <c:pt idx="6">
                  <c:v>1.7028000000000001</c:v>
                </c:pt>
                <c:pt idx="7">
                  <c:v>1.9773000000000001</c:v>
                </c:pt>
                <c:pt idx="8">
                  <c:v>2.2688999999999999</c:v>
                </c:pt>
                <c:pt idx="9">
                  <c:v>2.5879400000000001</c:v>
                </c:pt>
                <c:pt idx="10">
                  <c:v>2.8081200000000002</c:v>
                </c:pt>
                <c:pt idx="11">
                  <c:v>3.0422199999999999</c:v>
                </c:pt>
                <c:pt idx="12">
                  <c:v>3.0422199999999999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086A-4B9E-AC4B-26CF8252E83B}"/>
            </c:ext>
          </c:extLst>
        </c:ser>
        <c:ser>
          <c:idx val="36"/>
          <c:order val="22"/>
          <c:tx>
            <c:strRef>
              <c:f>TR!$DB$2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TR!$DC$4:$DC$16</c:f>
              <c:numCache>
                <c:formatCode>0</c:formatCode>
                <c:ptCount val="13"/>
                <c:pt idx="0">
                  <c:v>0</c:v>
                </c:pt>
                <c:pt idx="1">
                  <c:v>61.327777777777783</c:v>
                </c:pt>
                <c:pt idx="2">
                  <c:v>99.1388888888889</c:v>
                </c:pt>
                <c:pt idx="3">
                  <c:v>127.72777777777777</c:v>
                </c:pt>
                <c:pt idx="4">
                  <c:v>157.69999999999999</c:v>
                </c:pt>
                <c:pt idx="5">
                  <c:v>185.82777777777778</c:v>
                </c:pt>
                <c:pt idx="6">
                  <c:v>209.80555555555554</c:v>
                </c:pt>
                <c:pt idx="7">
                  <c:v>236.54999999999998</c:v>
                </c:pt>
                <c:pt idx="8">
                  <c:v>268.82777777777778</c:v>
                </c:pt>
                <c:pt idx="9">
                  <c:v>303.87222222222221</c:v>
                </c:pt>
                <c:pt idx="10">
                  <c:v>332</c:v>
                </c:pt>
                <c:pt idx="11">
                  <c:v>415</c:v>
                </c:pt>
                <c:pt idx="12">
                  <c:v>415</c:v>
                </c:pt>
              </c:numCache>
            </c:numRef>
          </c:xVal>
          <c:yVal>
            <c:numRef>
              <c:f>TR!$DD$4:$DD$16</c:f>
              <c:numCache>
                <c:formatCode>General</c:formatCode>
                <c:ptCount val="13"/>
                <c:pt idx="0">
                  <c:v>0</c:v>
                </c:pt>
                <c:pt idx="1">
                  <c:v>0.25530000000000003</c:v>
                </c:pt>
                <c:pt idx="2">
                  <c:v>0.52929999999999999</c:v>
                </c:pt>
                <c:pt idx="3">
                  <c:v>0.81489999999999996</c:v>
                </c:pt>
                <c:pt idx="4">
                  <c:v>1.1243000000000001</c:v>
                </c:pt>
                <c:pt idx="5">
                  <c:v>1.4224000000000001</c:v>
                </c:pt>
                <c:pt idx="6">
                  <c:v>1.7028000000000001</c:v>
                </c:pt>
                <c:pt idx="7">
                  <c:v>1.9773000000000001</c:v>
                </c:pt>
                <c:pt idx="8">
                  <c:v>2.2688999999999999</c:v>
                </c:pt>
                <c:pt idx="9">
                  <c:v>2.5879400000000001</c:v>
                </c:pt>
                <c:pt idx="10">
                  <c:v>2.8081200000000002</c:v>
                </c:pt>
                <c:pt idx="11">
                  <c:v>3.0422199999999999</c:v>
                </c:pt>
                <c:pt idx="12">
                  <c:v>3.0422199999999999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086A-4B9E-AC4B-26CF8252E83B}"/>
            </c:ext>
          </c:extLst>
        </c:ser>
        <c:ser>
          <c:idx val="29"/>
          <c:order val="23"/>
          <c:tx>
            <c:strRef>
              <c:f>TR!$DG$2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TR!$DH$4:$DH$17</c:f>
              <c:numCache>
                <c:formatCode>0</c:formatCode>
                <c:ptCount val="14"/>
                <c:pt idx="0">
                  <c:v>0</c:v>
                </c:pt>
                <c:pt idx="1">
                  <c:v>52.256033578174183</c:v>
                </c:pt>
                <c:pt idx="2">
                  <c:v>82.303252885624346</c:v>
                </c:pt>
                <c:pt idx="3">
                  <c:v>106.6894018887723</c:v>
                </c:pt>
                <c:pt idx="4">
                  <c:v>130.20461699895068</c:v>
                </c:pt>
                <c:pt idx="5">
                  <c:v>151.97796432318992</c:v>
                </c:pt>
                <c:pt idx="6">
                  <c:v>172.8803777544596</c:v>
                </c:pt>
                <c:pt idx="7">
                  <c:v>195.52465897166843</c:v>
                </c:pt>
                <c:pt idx="8">
                  <c:v>217.73347324239245</c:v>
                </c:pt>
                <c:pt idx="9">
                  <c:v>246.47429171038826</c:v>
                </c:pt>
                <c:pt idx="10">
                  <c:v>276.95697796432319</c:v>
                </c:pt>
                <c:pt idx="11">
                  <c:v>310.48793284365166</c:v>
                </c:pt>
                <c:pt idx="12">
                  <c:v>387.56558237145856</c:v>
                </c:pt>
                <c:pt idx="13">
                  <c:v>415</c:v>
                </c:pt>
              </c:numCache>
            </c:numRef>
          </c:xVal>
          <c:yVal>
            <c:numRef>
              <c:f>TR!$DI$4:$DI$17</c:f>
              <c:numCache>
                <c:formatCode>General</c:formatCode>
                <c:ptCount val="14"/>
                <c:pt idx="0">
                  <c:v>0</c:v>
                </c:pt>
                <c:pt idx="1">
                  <c:v>0.23677999999999999</c:v>
                </c:pt>
                <c:pt idx="2">
                  <c:v>0.49998999999999999</c:v>
                </c:pt>
                <c:pt idx="3">
                  <c:v>0.76898999999999995</c:v>
                </c:pt>
                <c:pt idx="4">
                  <c:v>1.06602</c:v>
                </c:pt>
                <c:pt idx="5">
                  <c:v>1.37982</c:v>
                </c:pt>
                <c:pt idx="6">
                  <c:v>1.6609799999999999</c:v>
                </c:pt>
                <c:pt idx="7">
                  <c:v>1.9665600000000001</c:v>
                </c:pt>
                <c:pt idx="8">
                  <c:v>2.2232699999999999</c:v>
                </c:pt>
                <c:pt idx="9">
                  <c:v>2.5286499999999998</c:v>
                </c:pt>
                <c:pt idx="10">
                  <c:v>2.7696499999999999</c:v>
                </c:pt>
                <c:pt idx="11">
                  <c:v>2.97844</c:v>
                </c:pt>
                <c:pt idx="12">
                  <c:v>3.12487</c:v>
                </c:pt>
                <c:pt idx="13">
                  <c:v>3.12487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86A-4B9E-AC4B-26CF8252E83B}"/>
            </c:ext>
          </c:extLst>
        </c:ser>
        <c:ser>
          <c:idx val="28"/>
          <c:order val="24"/>
          <c:tx>
            <c:strRef>
              <c:f>TR!$DL$2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TR!$DM$4:$DM$17</c:f>
              <c:numCache>
                <c:formatCode>0</c:formatCode>
                <c:ptCount val="14"/>
                <c:pt idx="0">
                  <c:v>0</c:v>
                </c:pt>
                <c:pt idx="1">
                  <c:v>73.066743383199082</c:v>
                </c:pt>
                <c:pt idx="2">
                  <c:v>100.76524741081704</c:v>
                </c:pt>
                <c:pt idx="3">
                  <c:v>124.64326812428078</c:v>
                </c:pt>
                <c:pt idx="4">
                  <c:v>154.72957422324512</c:v>
                </c:pt>
                <c:pt idx="5">
                  <c:v>176.21979286536248</c:v>
                </c:pt>
                <c:pt idx="6">
                  <c:v>197.71001150747986</c:v>
                </c:pt>
                <c:pt idx="7">
                  <c:v>220.63291139240505</c:v>
                </c:pt>
                <c:pt idx="8">
                  <c:v>244.03337169159957</c:v>
                </c:pt>
                <c:pt idx="9">
                  <c:v>267.43383199079403</c:v>
                </c:pt>
                <c:pt idx="10">
                  <c:v>300.86306098964326</c:v>
                </c:pt>
                <c:pt idx="11">
                  <c:v>345.75373993095513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TR!$DN$4:$DN$17</c:f>
              <c:numCache>
                <c:formatCode>General</c:formatCode>
                <c:ptCount val="14"/>
                <c:pt idx="0">
                  <c:v>0</c:v>
                </c:pt>
                <c:pt idx="1">
                  <c:v>0.318</c:v>
                </c:pt>
                <c:pt idx="2">
                  <c:v>0.56459999999999999</c:v>
                </c:pt>
                <c:pt idx="3">
                  <c:v>0.82479999999999998</c:v>
                </c:pt>
                <c:pt idx="4">
                  <c:v>1.1837</c:v>
                </c:pt>
                <c:pt idx="5">
                  <c:v>1.4764999999999999</c:v>
                </c:pt>
                <c:pt idx="6">
                  <c:v>1.7512000000000001</c:v>
                </c:pt>
                <c:pt idx="7">
                  <c:v>2.0074999999999998</c:v>
                </c:pt>
                <c:pt idx="8">
                  <c:v>2.2711000000000001</c:v>
                </c:pt>
                <c:pt idx="9">
                  <c:v>2.5078</c:v>
                </c:pt>
                <c:pt idx="10">
                  <c:v>2.7574000000000001</c:v>
                </c:pt>
                <c:pt idx="11">
                  <c:v>3.0162</c:v>
                </c:pt>
                <c:pt idx="12">
                  <c:v>3.1686000000000001</c:v>
                </c:pt>
                <c:pt idx="13">
                  <c:v>3.1686000000000001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86A-4B9E-AC4B-26CF8252E83B}"/>
            </c:ext>
          </c:extLst>
        </c:ser>
        <c:ser>
          <c:idx val="27"/>
          <c:order val="25"/>
          <c:tx>
            <c:strRef>
              <c:f>TR!$DQ$2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TR!$DR$4:$DR$18</c:f>
              <c:numCache>
                <c:formatCode>0</c:formatCode>
                <c:ptCount val="15"/>
                <c:pt idx="0">
                  <c:v>0</c:v>
                </c:pt>
                <c:pt idx="1">
                  <c:v>54.845814977973568</c:v>
                </c:pt>
                <c:pt idx="2">
                  <c:v>89.124449339207047</c:v>
                </c:pt>
                <c:pt idx="3">
                  <c:v>114.26211453744493</c:v>
                </c:pt>
                <c:pt idx="4">
                  <c:v>133.91519823788548</c:v>
                </c:pt>
                <c:pt idx="5">
                  <c:v>149.91189427312776</c:v>
                </c:pt>
                <c:pt idx="6">
                  <c:v>163.62334801762114</c:v>
                </c:pt>
                <c:pt idx="7">
                  <c:v>185.56167400881057</c:v>
                </c:pt>
                <c:pt idx="8">
                  <c:v>207.04295154185021</c:v>
                </c:pt>
                <c:pt idx="9">
                  <c:v>228.52422907488986</c:v>
                </c:pt>
                <c:pt idx="10">
                  <c:v>255.49008810572684</c:v>
                </c:pt>
                <c:pt idx="11">
                  <c:v>290.68281938325993</c:v>
                </c:pt>
                <c:pt idx="12">
                  <c:v>327.70374449339204</c:v>
                </c:pt>
                <c:pt idx="13">
                  <c:v>415</c:v>
                </c:pt>
                <c:pt idx="14">
                  <c:v>415</c:v>
                </c:pt>
              </c:numCache>
            </c:numRef>
          </c:xVal>
          <c:yVal>
            <c:numRef>
              <c:f>TR!$DS$4:$DS$18</c:f>
              <c:numCache>
                <c:formatCode>General</c:formatCode>
                <c:ptCount val="15"/>
                <c:pt idx="0">
                  <c:v>0</c:v>
                </c:pt>
                <c:pt idx="1">
                  <c:v>0.24709999999999999</c:v>
                </c:pt>
                <c:pt idx="2">
                  <c:v>0.53310000000000002</c:v>
                </c:pt>
                <c:pt idx="3">
                  <c:v>0.8377</c:v>
                </c:pt>
                <c:pt idx="4">
                  <c:v>1.0763</c:v>
                </c:pt>
                <c:pt idx="5">
                  <c:v>1.3004</c:v>
                </c:pt>
                <c:pt idx="6">
                  <c:v>1.4910000000000001</c:v>
                </c:pt>
                <c:pt idx="7">
                  <c:v>1.7803</c:v>
                </c:pt>
                <c:pt idx="8">
                  <c:v>2.0815999999999999</c:v>
                </c:pt>
                <c:pt idx="9">
                  <c:v>2.3511000000000002</c:v>
                </c:pt>
                <c:pt idx="10">
                  <c:v>2.6518000000000002</c:v>
                </c:pt>
                <c:pt idx="11">
                  <c:v>2.9712999999999998</c:v>
                </c:pt>
                <c:pt idx="12">
                  <c:v>3.1989000000000001</c:v>
                </c:pt>
                <c:pt idx="13">
                  <c:v>3.3776000000000002</c:v>
                </c:pt>
                <c:pt idx="14">
                  <c:v>3.3776000000000002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86A-4B9E-AC4B-26CF8252E83B}"/>
            </c:ext>
          </c:extLst>
        </c:ser>
        <c:ser>
          <c:idx val="26"/>
          <c:order val="26"/>
          <c:tx>
            <c:strRef>
              <c:f>TR!$DV$2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TR!$DW$4:$DW$17</c:f>
              <c:numCache>
                <c:formatCode>0</c:formatCode>
                <c:ptCount val="14"/>
                <c:pt idx="0">
                  <c:v>0</c:v>
                </c:pt>
                <c:pt idx="1">
                  <c:v>62.546754675467547</c:v>
                </c:pt>
                <c:pt idx="2">
                  <c:v>90.852585258525849</c:v>
                </c:pt>
                <c:pt idx="3">
                  <c:v>119.15841584158414</c:v>
                </c:pt>
                <c:pt idx="4">
                  <c:v>145.63806380638064</c:v>
                </c:pt>
                <c:pt idx="5">
                  <c:v>168.92189218921894</c:v>
                </c:pt>
                <c:pt idx="6">
                  <c:v>194.03190319031901</c:v>
                </c:pt>
                <c:pt idx="7">
                  <c:v>216.40264026402639</c:v>
                </c:pt>
                <c:pt idx="8">
                  <c:v>241.51265126512652</c:v>
                </c:pt>
                <c:pt idx="9">
                  <c:v>267.99229922992299</c:v>
                </c:pt>
                <c:pt idx="10">
                  <c:v>306.34213421342133</c:v>
                </c:pt>
                <c:pt idx="11">
                  <c:v>359.75797579757977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TR!$DX$4:$DX$17</c:f>
              <c:numCache>
                <c:formatCode>General</c:formatCode>
                <c:ptCount val="14"/>
                <c:pt idx="0">
                  <c:v>0</c:v>
                </c:pt>
                <c:pt idx="1">
                  <c:v>0.28120000000000001</c:v>
                </c:pt>
                <c:pt idx="2">
                  <c:v>0.52190000000000003</c:v>
                </c:pt>
                <c:pt idx="3">
                  <c:v>0.85270000000000001</c:v>
                </c:pt>
                <c:pt idx="4">
                  <c:v>1.1814</c:v>
                </c:pt>
                <c:pt idx="5">
                  <c:v>1.506</c:v>
                </c:pt>
                <c:pt idx="6">
                  <c:v>1.8431</c:v>
                </c:pt>
                <c:pt idx="7">
                  <c:v>2.1116000000000001</c:v>
                </c:pt>
                <c:pt idx="8">
                  <c:v>2.3976000000000002</c:v>
                </c:pt>
                <c:pt idx="9">
                  <c:v>2.6621999999999999</c:v>
                </c:pt>
                <c:pt idx="10">
                  <c:v>2.9535999999999998</c:v>
                </c:pt>
                <c:pt idx="11">
                  <c:v>3.1806999999999999</c:v>
                </c:pt>
                <c:pt idx="12">
                  <c:v>3.2435</c:v>
                </c:pt>
                <c:pt idx="13">
                  <c:v>3.2435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86A-4B9E-AC4B-26CF8252E83B}"/>
            </c:ext>
          </c:extLst>
        </c:ser>
        <c:ser>
          <c:idx val="25"/>
          <c:order val="27"/>
          <c:tx>
            <c:strRef>
              <c:f>TR!$EA$2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TR!$EB$4:$EB$17</c:f>
              <c:numCache>
                <c:formatCode>0</c:formatCode>
                <c:ptCount val="14"/>
                <c:pt idx="0">
                  <c:v>0</c:v>
                </c:pt>
                <c:pt idx="1">
                  <c:v>56.924778761061944</c:v>
                </c:pt>
                <c:pt idx="2">
                  <c:v>89.518805309734518</c:v>
                </c:pt>
                <c:pt idx="3">
                  <c:v>114.30862831858407</c:v>
                </c:pt>
                <c:pt idx="4">
                  <c:v>137.26216814159292</c:v>
                </c:pt>
                <c:pt idx="5">
                  <c:v>161.13384955752213</c:v>
                </c:pt>
                <c:pt idx="6">
                  <c:v>180.87389380530973</c:v>
                </c:pt>
                <c:pt idx="7">
                  <c:v>200.15486725663715</c:v>
                </c:pt>
                <c:pt idx="8">
                  <c:v>222.19026548672568</c:v>
                </c:pt>
                <c:pt idx="9">
                  <c:v>246.52101769911502</c:v>
                </c:pt>
                <c:pt idx="10">
                  <c:v>274.06526548672571</c:v>
                </c:pt>
                <c:pt idx="11">
                  <c:v>311.7090707964602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TR!$EC$4:$EC$17</c:f>
              <c:numCache>
                <c:formatCode>General</c:formatCode>
                <c:ptCount val="14"/>
                <c:pt idx="0">
                  <c:v>0</c:v>
                </c:pt>
                <c:pt idx="1">
                  <c:v>0.25430000000000003</c:v>
                </c:pt>
                <c:pt idx="2">
                  <c:v>0.55130000000000001</c:v>
                </c:pt>
                <c:pt idx="3">
                  <c:v>0.8417</c:v>
                </c:pt>
                <c:pt idx="4">
                  <c:v>1.1465000000000001</c:v>
                </c:pt>
                <c:pt idx="5">
                  <c:v>1.502</c:v>
                </c:pt>
                <c:pt idx="6">
                  <c:v>1.7844</c:v>
                </c:pt>
                <c:pt idx="7">
                  <c:v>2.0535000000000001</c:v>
                </c:pt>
                <c:pt idx="8">
                  <c:v>2.3521999999999998</c:v>
                </c:pt>
                <c:pt idx="9">
                  <c:v>2.6417000000000002</c:v>
                </c:pt>
                <c:pt idx="10">
                  <c:v>2.9274</c:v>
                </c:pt>
                <c:pt idx="11">
                  <c:v>3.2157</c:v>
                </c:pt>
                <c:pt idx="12">
                  <c:v>3.4895999999999998</c:v>
                </c:pt>
                <c:pt idx="13">
                  <c:v>3.4895999999999998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86A-4B9E-AC4B-26CF8252E83B}"/>
            </c:ext>
          </c:extLst>
        </c:ser>
        <c:ser>
          <c:idx val="24"/>
          <c:order val="28"/>
          <c:tx>
            <c:strRef>
              <c:f>TR!$EF$2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TR!$EG$4:$EG$15</c:f>
              <c:numCache>
                <c:formatCode>0</c:formatCode>
                <c:ptCount val="12"/>
                <c:pt idx="0">
                  <c:v>0</c:v>
                </c:pt>
                <c:pt idx="1">
                  <c:v>22.6528384279476</c:v>
                </c:pt>
                <c:pt idx="2">
                  <c:v>44.852620087336248</c:v>
                </c:pt>
                <c:pt idx="3">
                  <c:v>66.599344978165945</c:v>
                </c:pt>
                <c:pt idx="4">
                  <c:v>88.346069868995627</c:v>
                </c:pt>
                <c:pt idx="5">
                  <c:v>108.73362445414847</c:v>
                </c:pt>
                <c:pt idx="6">
                  <c:v>135.01091703056767</c:v>
                </c:pt>
                <c:pt idx="7">
                  <c:v>160.83515283842794</c:v>
                </c:pt>
                <c:pt idx="8">
                  <c:v>193.00218340611352</c:v>
                </c:pt>
                <c:pt idx="9">
                  <c:v>231.05895196506552</c:v>
                </c:pt>
                <c:pt idx="10">
                  <c:v>415</c:v>
                </c:pt>
                <c:pt idx="11">
                  <c:v>415</c:v>
                </c:pt>
              </c:numCache>
            </c:numRef>
          </c:xVal>
          <c:yVal>
            <c:numRef>
              <c:f>TR!$EH$4:$EH$15</c:f>
              <c:numCache>
                <c:formatCode>General</c:formatCode>
                <c:ptCount val="12"/>
                <c:pt idx="0">
                  <c:v>0.20760000000000001</c:v>
                </c:pt>
                <c:pt idx="1">
                  <c:v>0.51439999999999997</c:v>
                </c:pt>
                <c:pt idx="2">
                  <c:v>0.8276</c:v>
                </c:pt>
                <c:pt idx="3">
                  <c:v>1.1787000000000001</c:v>
                </c:pt>
                <c:pt idx="4">
                  <c:v>1.5056</c:v>
                </c:pt>
                <c:pt idx="5">
                  <c:v>1.8068</c:v>
                </c:pt>
                <c:pt idx="6">
                  <c:v>2.1595</c:v>
                </c:pt>
                <c:pt idx="7">
                  <c:v>2.4636999999999998</c:v>
                </c:pt>
                <c:pt idx="8">
                  <c:v>2.762</c:v>
                </c:pt>
                <c:pt idx="9">
                  <c:v>3.0023</c:v>
                </c:pt>
                <c:pt idx="10">
                  <c:v>3.2082999999999999</c:v>
                </c:pt>
                <c:pt idx="11">
                  <c:v>3.2082999999999999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86A-4B9E-AC4B-26CF8252E83B}"/>
            </c:ext>
          </c:extLst>
        </c:ser>
        <c:ser>
          <c:idx val="23"/>
          <c:order val="29"/>
          <c:tx>
            <c:strRef>
              <c:f>TR!$EK$2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TR!$EL$4:$EL$17</c:f>
              <c:numCache>
                <c:formatCode>0</c:formatCode>
                <c:ptCount val="14"/>
                <c:pt idx="0">
                  <c:v>0</c:v>
                </c:pt>
                <c:pt idx="1">
                  <c:v>12.318321392016376</c:v>
                </c:pt>
                <c:pt idx="2">
                  <c:v>32.707267144319346</c:v>
                </c:pt>
                <c:pt idx="3">
                  <c:v>49.698055271238488</c:v>
                </c:pt>
                <c:pt idx="4">
                  <c:v>66.264073694984646</c:v>
                </c:pt>
                <c:pt idx="5">
                  <c:v>85.37871033776868</c:v>
                </c:pt>
                <c:pt idx="6">
                  <c:v>106.61719549641761</c:v>
                </c:pt>
                <c:pt idx="7">
                  <c:v>128.70522006141249</c:v>
                </c:pt>
                <c:pt idx="8">
                  <c:v>153.76663254861822</c:v>
                </c:pt>
                <c:pt idx="9">
                  <c:v>179.67758444216989</c:v>
                </c:pt>
                <c:pt idx="10">
                  <c:v>208.56192425793242</c:v>
                </c:pt>
                <c:pt idx="11">
                  <c:v>246.79119754350052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TR!$EM$4:$EM$17</c:f>
              <c:numCache>
                <c:formatCode>General</c:formatCode>
                <c:ptCount val="14"/>
                <c:pt idx="0">
                  <c:v>0</c:v>
                </c:pt>
                <c:pt idx="1">
                  <c:v>0.2419</c:v>
                </c:pt>
                <c:pt idx="2">
                  <c:v>0.53639999999999999</c:v>
                </c:pt>
                <c:pt idx="3">
                  <c:v>0.81030000000000002</c:v>
                </c:pt>
                <c:pt idx="4">
                  <c:v>1.0729</c:v>
                </c:pt>
                <c:pt idx="5">
                  <c:v>1.3929</c:v>
                </c:pt>
                <c:pt idx="6">
                  <c:v>1.7362</c:v>
                </c:pt>
                <c:pt idx="7">
                  <c:v>2.0720000000000001</c:v>
                </c:pt>
                <c:pt idx="8">
                  <c:v>2.4043999999999999</c:v>
                </c:pt>
                <c:pt idx="9">
                  <c:v>2.6947999999999999</c:v>
                </c:pt>
                <c:pt idx="10">
                  <c:v>2.9586000000000001</c:v>
                </c:pt>
                <c:pt idx="11">
                  <c:v>3.1827000000000001</c:v>
                </c:pt>
                <c:pt idx="12">
                  <c:v>3.3469000000000002</c:v>
                </c:pt>
                <c:pt idx="13">
                  <c:v>3.3469000000000002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86A-4B9E-AC4B-26CF8252E83B}"/>
            </c:ext>
          </c:extLst>
        </c:ser>
        <c:ser>
          <c:idx val="22"/>
          <c:order val="30"/>
          <c:tx>
            <c:strRef>
              <c:f>TR!$EP$2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TR!$EQ$4:$EQ$15</c:f>
              <c:numCache>
                <c:formatCode>0</c:formatCode>
                <c:ptCount val="12"/>
                <c:pt idx="0">
                  <c:v>0</c:v>
                </c:pt>
                <c:pt idx="1">
                  <c:v>27.227513227513224</c:v>
                </c:pt>
                <c:pt idx="2">
                  <c:v>48.306878306878303</c:v>
                </c:pt>
                <c:pt idx="3">
                  <c:v>69.825396825396837</c:v>
                </c:pt>
                <c:pt idx="4">
                  <c:v>92.222222222222214</c:v>
                </c:pt>
                <c:pt idx="5">
                  <c:v>113.74074074074075</c:v>
                </c:pt>
                <c:pt idx="6">
                  <c:v>137.8941798941799</c:v>
                </c:pt>
                <c:pt idx="7">
                  <c:v>163.36507936507937</c:v>
                </c:pt>
                <c:pt idx="8">
                  <c:v>191.47089947089947</c:v>
                </c:pt>
                <c:pt idx="9">
                  <c:v>226.16402116402116</c:v>
                </c:pt>
                <c:pt idx="10">
                  <c:v>415</c:v>
                </c:pt>
                <c:pt idx="11">
                  <c:v>415</c:v>
                </c:pt>
              </c:numCache>
            </c:numRef>
          </c:xVal>
          <c:yVal>
            <c:numRef>
              <c:f>TR!$ER$4:$ER$15</c:f>
              <c:numCache>
                <c:formatCode>General</c:formatCode>
                <c:ptCount val="12"/>
                <c:pt idx="0">
                  <c:v>0.1706</c:v>
                </c:pt>
                <c:pt idx="1">
                  <c:v>0.52829999999999999</c:v>
                </c:pt>
                <c:pt idx="2">
                  <c:v>0.84179999999999999</c:v>
                </c:pt>
                <c:pt idx="3">
                  <c:v>1.1684000000000001</c:v>
                </c:pt>
                <c:pt idx="4">
                  <c:v>1.4982</c:v>
                </c:pt>
                <c:pt idx="5">
                  <c:v>1.8148</c:v>
                </c:pt>
                <c:pt idx="6">
                  <c:v>2.1265999999999998</c:v>
                </c:pt>
                <c:pt idx="7">
                  <c:v>2.4182999999999999</c:v>
                </c:pt>
                <c:pt idx="8">
                  <c:v>2.6781999999999999</c:v>
                </c:pt>
                <c:pt idx="9">
                  <c:v>2.9024999999999999</c:v>
                </c:pt>
                <c:pt idx="10">
                  <c:v>3.1389</c:v>
                </c:pt>
                <c:pt idx="11">
                  <c:v>3.1389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86A-4B9E-AC4B-26CF8252E83B}"/>
            </c:ext>
          </c:extLst>
        </c:ser>
        <c:ser>
          <c:idx val="21"/>
          <c:order val="31"/>
          <c:tx>
            <c:strRef>
              <c:f>TR!$EU$2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TR!$EV$4:$EV$16</c:f>
              <c:numCache>
                <c:formatCode>0</c:formatCode>
                <c:ptCount val="13"/>
                <c:pt idx="0">
                  <c:v>0</c:v>
                </c:pt>
                <c:pt idx="1">
                  <c:v>15.198372329603256</c:v>
                </c:pt>
                <c:pt idx="2">
                  <c:v>38.418107833163781</c:v>
                </c:pt>
                <c:pt idx="3">
                  <c:v>60.793489318413023</c:v>
                </c:pt>
                <c:pt idx="4">
                  <c:v>83.168870803662259</c:v>
                </c:pt>
                <c:pt idx="5">
                  <c:v>102.58901322482197</c:v>
                </c:pt>
                <c:pt idx="6">
                  <c:v>123.27568667344862</c:v>
                </c:pt>
                <c:pt idx="7">
                  <c:v>145.65106815869785</c:v>
                </c:pt>
                <c:pt idx="8">
                  <c:v>170.55951169888098</c:v>
                </c:pt>
                <c:pt idx="9">
                  <c:v>198.84537131230925</c:v>
                </c:pt>
                <c:pt idx="10">
                  <c:v>227.97558494404882</c:v>
                </c:pt>
                <c:pt idx="11">
                  <c:v>415</c:v>
                </c:pt>
                <c:pt idx="12">
                  <c:v>415</c:v>
                </c:pt>
              </c:numCache>
            </c:numRef>
          </c:xVal>
          <c:yVal>
            <c:numRef>
              <c:f>TR!$EW$4:$EW$16</c:f>
              <c:numCache>
                <c:formatCode>General</c:formatCode>
                <c:ptCount val="13"/>
                <c:pt idx="0">
                  <c:v>0</c:v>
                </c:pt>
                <c:pt idx="1">
                  <c:v>0.15989999999999999</c:v>
                </c:pt>
                <c:pt idx="2">
                  <c:v>0.48230000000000001</c:v>
                </c:pt>
                <c:pt idx="3">
                  <c:v>0.82809999999999995</c:v>
                </c:pt>
                <c:pt idx="4">
                  <c:v>1.1897</c:v>
                </c:pt>
                <c:pt idx="5">
                  <c:v>1.5051000000000001</c:v>
                </c:pt>
                <c:pt idx="6">
                  <c:v>1.8189</c:v>
                </c:pt>
                <c:pt idx="7">
                  <c:v>2.1530999999999998</c:v>
                </c:pt>
                <c:pt idx="8">
                  <c:v>2.4598</c:v>
                </c:pt>
                <c:pt idx="9">
                  <c:v>2.7528000000000001</c:v>
                </c:pt>
                <c:pt idx="10">
                  <c:v>2.9809999999999999</c:v>
                </c:pt>
                <c:pt idx="11">
                  <c:v>3.2690000000000001</c:v>
                </c:pt>
                <c:pt idx="12">
                  <c:v>3.2690000000000001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86A-4B9E-AC4B-26CF8252E83B}"/>
            </c:ext>
          </c:extLst>
        </c:ser>
        <c:ser>
          <c:idx val="15"/>
          <c:order val="32"/>
          <c:tx>
            <c:strRef>
              <c:f>TR!$EZ$2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TR!$FA$4:$FA$16</c:f>
              <c:numCache>
                <c:formatCode>0</c:formatCode>
                <c:ptCount val="13"/>
                <c:pt idx="0">
                  <c:v>0</c:v>
                </c:pt>
                <c:pt idx="1">
                  <c:v>18.178418803418801</c:v>
                </c:pt>
                <c:pt idx="2">
                  <c:v>42.564102564102562</c:v>
                </c:pt>
                <c:pt idx="3">
                  <c:v>58.082264957264961</c:v>
                </c:pt>
                <c:pt idx="4">
                  <c:v>76.925747863247864</c:v>
                </c:pt>
                <c:pt idx="5">
                  <c:v>97.986111111111114</c:v>
                </c:pt>
                <c:pt idx="6">
                  <c:v>117.93803418803418</c:v>
                </c:pt>
                <c:pt idx="7">
                  <c:v>140.10683760683762</c:v>
                </c:pt>
                <c:pt idx="8">
                  <c:v>166.7094017094017</c:v>
                </c:pt>
                <c:pt idx="9">
                  <c:v>196.63728632478632</c:v>
                </c:pt>
                <c:pt idx="10">
                  <c:v>233.21581196581198</c:v>
                </c:pt>
                <c:pt idx="11">
                  <c:v>415</c:v>
                </c:pt>
                <c:pt idx="12">
                  <c:v>415</c:v>
                </c:pt>
              </c:numCache>
            </c:numRef>
          </c:xVal>
          <c:yVal>
            <c:numRef>
              <c:f>TR!$FB$4:$FB$16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0.83750000000000002</c:v>
                </c:pt>
                <c:pt idx="3">
                  <c:v>1.1000000000000001</c:v>
                </c:pt>
                <c:pt idx="4">
                  <c:v>1.3975</c:v>
                </c:pt>
                <c:pt idx="5">
                  <c:v>1.7</c:v>
                </c:pt>
                <c:pt idx="6">
                  <c:v>1.95</c:v>
                </c:pt>
                <c:pt idx="7">
                  <c:v>2.2250000000000001</c:v>
                </c:pt>
                <c:pt idx="8">
                  <c:v>2.5249999999999999</c:v>
                </c:pt>
                <c:pt idx="9">
                  <c:v>2.75</c:v>
                </c:pt>
                <c:pt idx="10">
                  <c:v>2.95</c:v>
                </c:pt>
                <c:pt idx="11">
                  <c:v>3.09</c:v>
                </c:pt>
                <c:pt idx="12">
                  <c:v>3.09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898-44C2-B6CB-813D8ADEB4B1}"/>
            </c:ext>
          </c:extLst>
        </c:ser>
        <c:ser>
          <c:idx val="4"/>
          <c:order val="33"/>
          <c:tx>
            <c:strRef>
              <c:f>TR!$FE$2</c:f>
              <c:strCache>
                <c:ptCount val="1"/>
                <c:pt idx="0">
                  <c:v>1985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TR!$FF$4:$FF$15</c:f>
              <c:numCache>
                <c:formatCode>0</c:formatCode>
                <c:ptCount val="12"/>
                <c:pt idx="0">
                  <c:v>0</c:v>
                </c:pt>
                <c:pt idx="1">
                  <c:v>22.612179487179489</c:v>
                </c:pt>
                <c:pt idx="2">
                  <c:v>49.214743589743591</c:v>
                </c:pt>
                <c:pt idx="3">
                  <c:v>68.058226495726501</c:v>
                </c:pt>
                <c:pt idx="4">
                  <c:v>89.118589743589737</c:v>
                </c:pt>
                <c:pt idx="5">
                  <c:v>106.85363247863246</c:v>
                </c:pt>
                <c:pt idx="6">
                  <c:v>132.34775641025641</c:v>
                </c:pt>
                <c:pt idx="7">
                  <c:v>154.95993589743591</c:v>
                </c:pt>
                <c:pt idx="8">
                  <c:v>180.01068376068378</c:v>
                </c:pt>
                <c:pt idx="9">
                  <c:v>206.61324786324786</c:v>
                </c:pt>
                <c:pt idx="10">
                  <c:v>245.40865384615384</c:v>
                </c:pt>
                <c:pt idx="11">
                  <c:v>415</c:v>
                </c:pt>
              </c:numCache>
            </c:numRef>
          </c:xVal>
          <c:yVal>
            <c:numRef>
              <c:f>TR!$FG$4:$FG$15</c:f>
              <c:numCache>
                <c:formatCode>General</c:formatCode>
                <c:ptCount val="12"/>
                <c:pt idx="0">
                  <c:v>0</c:v>
                </c:pt>
                <c:pt idx="1">
                  <c:v>0.35</c:v>
                </c:pt>
                <c:pt idx="2">
                  <c:v>0.74</c:v>
                </c:pt>
                <c:pt idx="3">
                  <c:v>1.04</c:v>
                </c:pt>
                <c:pt idx="4">
                  <c:v>1.34</c:v>
                </c:pt>
                <c:pt idx="5">
                  <c:v>1.6</c:v>
                </c:pt>
                <c:pt idx="6">
                  <c:v>1.96</c:v>
                </c:pt>
                <c:pt idx="7">
                  <c:v>2.2400000000000002</c:v>
                </c:pt>
                <c:pt idx="8">
                  <c:v>2.5</c:v>
                </c:pt>
                <c:pt idx="9">
                  <c:v>2.74</c:v>
                </c:pt>
                <c:pt idx="10">
                  <c:v>2.94</c:v>
                </c:pt>
                <c:pt idx="11">
                  <c:v>3.11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F89-4B35-B826-164980C180F3}"/>
            </c:ext>
          </c:extLst>
        </c:ser>
        <c:ser>
          <c:idx val="3"/>
          <c:order val="34"/>
          <c:tx>
            <c:strRef>
              <c:f>TR!$FJ$2</c:f>
              <c:strCache>
                <c:ptCount val="1"/>
                <c:pt idx="0">
                  <c:v>1984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TR!$FK$4:$FK$15</c:f>
              <c:numCache>
                <c:formatCode>0</c:formatCode>
                <c:ptCount val="12"/>
                <c:pt idx="0">
                  <c:v>0</c:v>
                </c:pt>
                <c:pt idx="1">
                  <c:v>20.395299145299145</c:v>
                </c:pt>
                <c:pt idx="2">
                  <c:v>62.516025641025635</c:v>
                </c:pt>
                <c:pt idx="3">
                  <c:v>82.467948717948715</c:v>
                </c:pt>
                <c:pt idx="4">
                  <c:v>103.52831196581197</c:v>
                </c:pt>
                <c:pt idx="5">
                  <c:v>124.5886752136752</c:v>
                </c:pt>
                <c:pt idx="6">
                  <c:v>146.75747863247864</c:v>
                </c:pt>
                <c:pt idx="7">
                  <c:v>167.81784188034189</c:v>
                </c:pt>
                <c:pt idx="8">
                  <c:v>193.31196581196582</c:v>
                </c:pt>
                <c:pt idx="9">
                  <c:v>218.80608974358975</c:v>
                </c:pt>
                <c:pt idx="10">
                  <c:v>255.38461538461539</c:v>
                </c:pt>
                <c:pt idx="11">
                  <c:v>415</c:v>
                </c:pt>
              </c:numCache>
            </c:numRef>
          </c:xVal>
          <c:yVal>
            <c:numRef>
              <c:f>TR!$FL$4:$FL$15</c:f>
              <c:numCache>
                <c:formatCode>General</c:formatCode>
                <c:ptCount val="12"/>
                <c:pt idx="0">
                  <c:v>0</c:v>
                </c:pt>
                <c:pt idx="1">
                  <c:v>0.56999999999999995</c:v>
                </c:pt>
                <c:pt idx="2">
                  <c:v>0.84</c:v>
                </c:pt>
                <c:pt idx="3">
                  <c:v>1.1399999999999999</c:v>
                </c:pt>
                <c:pt idx="4">
                  <c:v>1.5</c:v>
                </c:pt>
                <c:pt idx="5">
                  <c:v>1.8</c:v>
                </c:pt>
                <c:pt idx="6">
                  <c:v>2.1</c:v>
                </c:pt>
                <c:pt idx="7">
                  <c:v>2.36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F89-4B35-B826-164980C180F3}"/>
            </c:ext>
          </c:extLst>
        </c:ser>
        <c:ser>
          <c:idx val="2"/>
          <c:order val="35"/>
          <c:tx>
            <c:strRef>
              <c:f>TR!$FO$2</c:f>
              <c:strCache>
                <c:ptCount val="1"/>
                <c:pt idx="0">
                  <c:v>1983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TR!$FP$4:$FP$16</c:f>
              <c:numCache>
                <c:formatCode>0</c:formatCode>
                <c:ptCount val="13"/>
                <c:pt idx="0">
                  <c:v>0</c:v>
                </c:pt>
                <c:pt idx="1">
                  <c:v>25.9375</c:v>
                </c:pt>
                <c:pt idx="2">
                  <c:v>44.78098290598291</c:v>
                </c:pt>
                <c:pt idx="3">
                  <c:v>64.73290598290599</c:v>
                </c:pt>
                <c:pt idx="4">
                  <c:v>85.793269230769226</c:v>
                </c:pt>
                <c:pt idx="5">
                  <c:v>103.52831196581197</c:v>
                </c:pt>
                <c:pt idx="6">
                  <c:v>122.37179487179488</c:v>
                </c:pt>
                <c:pt idx="7">
                  <c:v>138.99839743589743</c:v>
                </c:pt>
                <c:pt idx="8">
                  <c:v>166.7094017094017</c:v>
                </c:pt>
                <c:pt idx="9">
                  <c:v>193.31196581196582</c:v>
                </c:pt>
                <c:pt idx="10">
                  <c:v>226.56517094017093</c:v>
                </c:pt>
                <c:pt idx="11">
                  <c:v>286.42094017094018</c:v>
                </c:pt>
                <c:pt idx="12">
                  <c:v>415</c:v>
                </c:pt>
              </c:numCache>
            </c:numRef>
          </c:xVal>
          <c:yVal>
            <c:numRef>
              <c:f>TR!$FQ$4:$FQ$16</c:f>
              <c:numCache>
                <c:formatCode>General</c:formatCode>
                <c:ptCount val="13"/>
                <c:pt idx="0">
                  <c:v>0</c:v>
                </c:pt>
                <c:pt idx="1">
                  <c:v>0.34</c:v>
                </c:pt>
                <c:pt idx="2">
                  <c:v>0.63</c:v>
                </c:pt>
                <c:pt idx="3">
                  <c:v>0.95</c:v>
                </c:pt>
                <c:pt idx="4">
                  <c:v>1.29</c:v>
                </c:pt>
                <c:pt idx="5">
                  <c:v>1.57</c:v>
                </c:pt>
                <c:pt idx="6">
                  <c:v>1.86</c:v>
                </c:pt>
                <c:pt idx="7">
                  <c:v>2.13</c:v>
                </c:pt>
                <c:pt idx="8">
                  <c:v>2.4500000000000002</c:v>
                </c:pt>
                <c:pt idx="9">
                  <c:v>2.73</c:v>
                </c:pt>
                <c:pt idx="10">
                  <c:v>3</c:v>
                </c:pt>
                <c:pt idx="11">
                  <c:v>3.2</c:v>
                </c:pt>
                <c:pt idx="12">
                  <c:v>3.27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F89-4B35-B826-164980C180F3}"/>
            </c:ext>
          </c:extLst>
        </c:ser>
        <c:ser>
          <c:idx val="1"/>
          <c:order val="36"/>
          <c:tx>
            <c:strRef>
              <c:f>TR!$FT$2</c:f>
              <c:strCache>
                <c:ptCount val="1"/>
                <c:pt idx="0">
                  <c:v>1982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TR!$FU$4:$FU$18</c:f>
              <c:numCache>
                <c:formatCode>0</c:formatCode>
                <c:ptCount val="15"/>
                <c:pt idx="0">
                  <c:v>0</c:v>
                </c:pt>
                <c:pt idx="1">
                  <c:v>11.527777777777777</c:v>
                </c:pt>
                <c:pt idx="2">
                  <c:v>33.696581196581199</c:v>
                </c:pt>
                <c:pt idx="3">
                  <c:v>55.865384615384613</c:v>
                </c:pt>
                <c:pt idx="4">
                  <c:v>73.600427350427353</c:v>
                </c:pt>
                <c:pt idx="5">
                  <c:v>86.901709401709411</c:v>
                </c:pt>
                <c:pt idx="6">
                  <c:v>104.63675213675214</c:v>
                </c:pt>
                <c:pt idx="7">
                  <c:v>122.37179487179488</c:v>
                </c:pt>
                <c:pt idx="8">
                  <c:v>144.5405982905983</c:v>
                </c:pt>
                <c:pt idx="9">
                  <c:v>157.84188034188034</c:v>
                </c:pt>
                <c:pt idx="10">
                  <c:v>180.01068376068378</c:v>
                </c:pt>
                <c:pt idx="11">
                  <c:v>195.52884615384616</c:v>
                </c:pt>
                <c:pt idx="12">
                  <c:v>228.7820512820513</c:v>
                </c:pt>
                <c:pt idx="13">
                  <c:v>255.38461538461539</c:v>
                </c:pt>
                <c:pt idx="14">
                  <c:v>415</c:v>
                </c:pt>
              </c:numCache>
            </c:numRef>
          </c:xVal>
          <c:yVal>
            <c:numRef>
              <c:f>TR!$FV$4:$FV$18</c:f>
              <c:numCache>
                <c:formatCode>General</c:formatCode>
                <c:ptCount val="15"/>
                <c:pt idx="0">
                  <c:v>0</c:v>
                </c:pt>
                <c:pt idx="1">
                  <c:v>0.17499999999999999</c:v>
                </c:pt>
                <c:pt idx="2">
                  <c:v>0.47499999999999998</c:v>
                </c:pt>
                <c:pt idx="3">
                  <c:v>0.875</c:v>
                </c:pt>
                <c:pt idx="4">
                  <c:v>1.125</c:v>
                </c:pt>
                <c:pt idx="5">
                  <c:v>1.325</c:v>
                </c:pt>
                <c:pt idx="6">
                  <c:v>1.575</c:v>
                </c:pt>
                <c:pt idx="7">
                  <c:v>1.85</c:v>
                </c:pt>
                <c:pt idx="8">
                  <c:v>2.0750000000000002</c:v>
                </c:pt>
                <c:pt idx="9">
                  <c:v>2.2749999999999999</c:v>
                </c:pt>
                <c:pt idx="10">
                  <c:v>2.4249999999999998</c:v>
                </c:pt>
                <c:pt idx="11">
                  <c:v>2.5499999999999998</c:v>
                </c:pt>
                <c:pt idx="12">
                  <c:v>2.75</c:v>
                </c:pt>
                <c:pt idx="13">
                  <c:v>2.85</c:v>
                </c:pt>
                <c:pt idx="14">
                  <c:v>2.93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F89-4B35-B826-164980C18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370240"/>
        <c:axId val="433367888"/>
      </c:scatterChart>
      <c:valAx>
        <c:axId val="43337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67888"/>
        <c:crosses val="autoZero"/>
        <c:crossBetween val="midCat"/>
      </c:valAx>
      <c:valAx>
        <c:axId val="43336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baseline="0"/>
                  <a:t>Acc. Worth ($)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7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Reactivity Curve (TR)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TR!$B$2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TR!$D$4:$D$21</c:f>
              <c:numCache>
                <c:formatCode>General</c:formatCode>
                <c:ptCount val="18"/>
                <c:pt idx="0">
                  <c:v>0</c:v>
                </c:pt>
                <c:pt idx="1">
                  <c:v>12.5</c:v>
                </c:pt>
                <c:pt idx="2">
                  <c:v>45</c:v>
                </c:pt>
                <c:pt idx="3">
                  <c:v>72.5</c:v>
                </c:pt>
                <c:pt idx="4">
                  <c:v>90</c:v>
                </c:pt>
                <c:pt idx="5">
                  <c:v>107.5</c:v>
                </c:pt>
                <c:pt idx="6">
                  <c:v>122.5</c:v>
                </c:pt>
                <c:pt idx="7">
                  <c:v>138.5</c:v>
                </c:pt>
                <c:pt idx="8">
                  <c:v>156</c:v>
                </c:pt>
                <c:pt idx="9">
                  <c:v>172.5</c:v>
                </c:pt>
                <c:pt idx="10">
                  <c:v>188</c:v>
                </c:pt>
                <c:pt idx="11">
                  <c:v>203</c:v>
                </c:pt>
                <c:pt idx="12">
                  <c:v>217.5</c:v>
                </c:pt>
                <c:pt idx="13">
                  <c:v>235</c:v>
                </c:pt>
                <c:pt idx="14">
                  <c:v>257.5</c:v>
                </c:pt>
                <c:pt idx="15">
                  <c:v>290</c:v>
                </c:pt>
                <c:pt idx="16">
                  <c:v>354.5</c:v>
                </c:pt>
                <c:pt idx="17">
                  <c:v>399</c:v>
                </c:pt>
              </c:numCache>
            </c:numRef>
          </c:xVal>
          <c:yVal>
            <c:numRef>
              <c:f>TR!$E$4:$E$21</c:f>
              <c:numCache>
                <c:formatCode>General</c:formatCode>
                <c:ptCount val="18"/>
                <c:pt idx="0">
                  <c:v>0</c:v>
                </c:pt>
                <c:pt idx="1">
                  <c:v>7.8507626852002028E-3</c:v>
                </c:pt>
                <c:pt idx="2">
                  <c:v>6.3871762283857023E-3</c:v>
                </c:pt>
                <c:pt idx="3">
                  <c:v>1.0609107518388471E-2</c:v>
                </c:pt>
                <c:pt idx="4">
                  <c:v>1.1103484591532448E-2</c:v>
                </c:pt>
                <c:pt idx="5">
                  <c:v>1.0637632711041102E-2</c:v>
                </c:pt>
                <c:pt idx="6">
                  <c:v>1.266276090939329E-2</c:v>
                </c:pt>
                <c:pt idx="7">
                  <c:v>1.182489600102348E-2</c:v>
                </c:pt>
                <c:pt idx="8">
                  <c:v>1.0617916134775618E-2</c:v>
                </c:pt>
                <c:pt idx="9">
                  <c:v>1.2285980807770666E-2</c:v>
                </c:pt>
                <c:pt idx="10">
                  <c:v>1.1470851566871743E-2</c:v>
                </c:pt>
                <c:pt idx="11">
                  <c:v>1.1472233022200346E-2</c:v>
                </c:pt>
                <c:pt idx="12">
                  <c:v>1.0649348861192311E-2</c:v>
                </c:pt>
                <c:pt idx="13">
                  <c:v>8.6628712887124558E-3</c:v>
                </c:pt>
                <c:pt idx="14">
                  <c:v>7.2615270891596643E-3</c:v>
                </c:pt>
                <c:pt idx="15">
                  <c:v>5.1029862327107798E-3</c:v>
                </c:pt>
                <c:pt idx="16">
                  <c:v>1.3067415730337079E-3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04-41FB-929E-9CB0B366DE0C}"/>
            </c:ext>
          </c:extLst>
        </c:ser>
        <c:ser>
          <c:idx val="16"/>
          <c:order val="1"/>
          <c:tx>
            <c:strRef>
              <c:f>TR!$F$2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TR!$H$4:$H$16</c:f>
              <c:numCache>
                <c:formatCode>0.0</c:formatCode>
                <c:ptCount val="13"/>
                <c:pt idx="0">
                  <c:v>0</c:v>
                </c:pt>
                <c:pt idx="1">
                  <c:v>7.5</c:v>
                </c:pt>
                <c:pt idx="2">
                  <c:v>22.5</c:v>
                </c:pt>
                <c:pt idx="3">
                  <c:v>37.5</c:v>
                </c:pt>
                <c:pt idx="4">
                  <c:v>52.5</c:v>
                </c:pt>
                <c:pt idx="5">
                  <c:v>67.5</c:v>
                </c:pt>
                <c:pt idx="6">
                  <c:v>82.5</c:v>
                </c:pt>
                <c:pt idx="7">
                  <c:v>100</c:v>
                </c:pt>
                <c:pt idx="8">
                  <c:v>120</c:v>
                </c:pt>
                <c:pt idx="9">
                  <c:v>142.5</c:v>
                </c:pt>
                <c:pt idx="10">
                  <c:v>172.5</c:v>
                </c:pt>
                <c:pt idx="11">
                  <c:v>295</c:v>
                </c:pt>
                <c:pt idx="12">
                  <c:v>400</c:v>
                </c:pt>
              </c:numCache>
            </c:numRef>
          </c:xVal>
          <c:yVal>
            <c:numRef>
              <c:f>TR!$I$4:$I$16</c:f>
              <c:numCache>
                <c:formatCode>0.0000</c:formatCode>
                <c:ptCount val="13"/>
                <c:pt idx="0">
                  <c:v>0</c:v>
                </c:pt>
                <c:pt idx="1">
                  <c:v>1.2533333333333334E-2</c:v>
                </c:pt>
                <c:pt idx="2">
                  <c:v>1.3086666666666665E-2</c:v>
                </c:pt>
                <c:pt idx="3">
                  <c:v>1.2833333333333334E-2</c:v>
                </c:pt>
                <c:pt idx="4">
                  <c:v>1.3760000000000001E-2</c:v>
                </c:pt>
                <c:pt idx="5">
                  <c:v>1.256E-2</c:v>
                </c:pt>
                <c:pt idx="6">
                  <c:v>1.2613333333333336E-2</c:v>
                </c:pt>
                <c:pt idx="7">
                  <c:v>1.1114999999999996E-2</c:v>
                </c:pt>
                <c:pt idx="8">
                  <c:v>1.0804999999999999E-2</c:v>
                </c:pt>
                <c:pt idx="9">
                  <c:v>9.1959999999999993E-3</c:v>
                </c:pt>
                <c:pt idx="10">
                  <c:v>6.9371428571428544E-3</c:v>
                </c:pt>
                <c:pt idx="11">
                  <c:v>1.2185714285714287E-3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97-46B9-9F15-14F41878E4C3}"/>
            </c:ext>
          </c:extLst>
        </c:ser>
        <c:ser>
          <c:idx val="17"/>
          <c:order val="2"/>
          <c:tx>
            <c:strRef>
              <c:f>TR!$J$2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TR!$L$4:$L$16</c:f>
              <c:numCache>
                <c:formatCode>0.0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27.5</c:v>
                </c:pt>
                <c:pt idx="3">
                  <c:v>42.5</c:v>
                </c:pt>
                <c:pt idx="4">
                  <c:v>57.5</c:v>
                </c:pt>
                <c:pt idx="5">
                  <c:v>72.5</c:v>
                </c:pt>
                <c:pt idx="6">
                  <c:v>87.5</c:v>
                </c:pt>
                <c:pt idx="7">
                  <c:v>102.5</c:v>
                </c:pt>
                <c:pt idx="8">
                  <c:v>120</c:v>
                </c:pt>
                <c:pt idx="9">
                  <c:v>140.5</c:v>
                </c:pt>
                <c:pt idx="10">
                  <c:v>167.5</c:v>
                </c:pt>
                <c:pt idx="11">
                  <c:v>300</c:v>
                </c:pt>
                <c:pt idx="12">
                  <c:v>416</c:v>
                </c:pt>
              </c:numCache>
            </c:numRef>
          </c:xVal>
          <c:yVal>
            <c:numRef>
              <c:f>TR!$M$4:$M$16</c:f>
              <c:numCache>
                <c:formatCode>0.0000</c:formatCode>
                <c:ptCount val="13"/>
                <c:pt idx="0">
                  <c:v>0</c:v>
                </c:pt>
                <c:pt idx="1">
                  <c:v>1.26E-2</c:v>
                </c:pt>
                <c:pt idx="2">
                  <c:v>1.3446666666666666E-2</c:v>
                </c:pt>
                <c:pt idx="3">
                  <c:v>1.2973333333333333E-2</c:v>
                </c:pt>
                <c:pt idx="4">
                  <c:v>1.3626666666666669E-2</c:v>
                </c:pt>
                <c:pt idx="5">
                  <c:v>1.2986666666666672E-2</c:v>
                </c:pt>
                <c:pt idx="6">
                  <c:v>1.3479999999999995E-2</c:v>
                </c:pt>
                <c:pt idx="7">
                  <c:v>1.1140000000000002E-2</c:v>
                </c:pt>
                <c:pt idx="8">
                  <c:v>9.4099999999999965E-3</c:v>
                </c:pt>
                <c:pt idx="9">
                  <c:v>8.9333333333333331E-3</c:v>
                </c:pt>
                <c:pt idx="10">
                  <c:v>6.4727272727272663E-3</c:v>
                </c:pt>
                <c:pt idx="11">
                  <c:v>1.2267241379310353E-3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97-46B9-9F15-14F41878E4C3}"/>
            </c:ext>
          </c:extLst>
        </c:ser>
        <c:ser>
          <c:idx val="18"/>
          <c:order val="3"/>
          <c:tx>
            <c:strRef>
              <c:f>TR!$N$2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TR!$P$4:$P$18</c:f>
              <c:numCache>
                <c:formatCode>0.0</c:formatCode>
                <c:ptCount val="15"/>
                <c:pt idx="0">
                  <c:v>0</c:v>
                </c:pt>
                <c:pt idx="1">
                  <c:v>35</c:v>
                </c:pt>
                <c:pt idx="2">
                  <c:v>85</c:v>
                </c:pt>
                <c:pt idx="3">
                  <c:v>109.5</c:v>
                </c:pt>
                <c:pt idx="4">
                  <c:v>129</c:v>
                </c:pt>
                <c:pt idx="5">
                  <c:v>149</c:v>
                </c:pt>
                <c:pt idx="6">
                  <c:v>167.5</c:v>
                </c:pt>
                <c:pt idx="7">
                  <c:v>184</c:v>
                </c:pt>
                <c:pt idx="8">
                  <c:v>202</c:v>
                </c:pt>
                <c:pt idx="9">
                  <c:v>222</c:v>
                </c:pt>
                <c:pt idx="10">
                  <c:v>244.5</c:v>
                </c:pt>
                <c:pt idx="11">
                  <c:v>269.5</c:v>
                </c:pt>
                <c:pt idx="12">
                  <c:v>298</c:v>
                </c:pt>
                <c:pt idx="13">
                  <c:v>365</c:v>
                </c:pt>
                <c:pt idx="14">
                  <c:v>416</c:v>
                </c:pt>
              </c:numCache>
            </c:numRef>
          </c:xVal>
          <c:yVal>
            <c:numRef>
              <c:f>TR!$Q$4:$Q$18</c:f>
              <c:numCache>
                <c:formatCode>0.0000</c:formatCode>
                <c:ptCount val="15"/>
                <c:pt idx="0">
                  <c:v>0</c:v>
                </c:pt>
                <c:pt idx="1">
                  <c:v>3.8300000000000001E-3</c:v>
                </c:pt>
                <c:pt idx="2">
                  <c:v>6.8033333333333331E-3</c:v>
                </c:pt>
                <c:pt idx="3">
                  <c:v>9.3789473684210509E-3</c:v>
                </c:pt>
                <c:pt idx="4">
                  <c:v>8.7499999999999974E-3</c:v>
                </c:pt>
                <c:pt idx="5">
                  <c:v>1.0275000000000001E-2</c:v>
                </c:pt>
                <c:pt idx="6">
                  <c:v>1.1558823529411759E-2</c:v>
                </c:pt>
                <c:pt idx="7">
                  <c:v>1.04625E-2</c:v>
                </c:pt>
                <c:pt idx="8">
                  <c:v>1.1124999999999996E-2</c:v>
                </c:pt>
                <c:pt idx="9">
                  <c:v>1.0294999999999999E-2</c:v>
                </c:pt>
                <c:pt idx="10">
                  <c:v>8.8800000000000077E-3</c:v>
                </c:pt>
                <c:pt idx="11">
                  <c:v>7.0160000000000092E-3</c:v>
                </c:pt>
                <c:pt idx="12">
                  <c:v>5.634374999999997E-3</c:v>
                </c:pt>
                <c:pt idx="13">
                  <c:v>1.5999999999999979E-3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97-46B9-9F15-14F41878E4C3}"/>
            </c:ext>
          </c:extLst>
        </c:ser>
        <c:ser>
          <c:idx val="19"/>
          <c:order val="4"/>
          <c:tx>
            <c:strRef>
              <c:f>TR!$R$2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TR!$T$4:$T$17</c:f>
              <c:numCache>
                <c:formatCode>0.0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28.5</c:v>
                </c:pt>
                <c:pt idx="3">
                  <c:v>47</c:v>
                </c:pt>
                <c:pt idx="4">
                  <c:v>65.5</c:v>
                </c:pt>
                <c:pt idx="5">
                  <c:v>82.5</c:v>
                </c:pt>
                <c:pt idx="6">
                  <c:v>99.5</c:v>
                </c:pt>
                <c:pt idx="7">
                  <c:v>117</c:v>
                </c:pt>
                <c:pt idx="8">
                  <c:v>137</c:v>
                </c:pt>
                <c:pt idx="9">
                  <c:v>160.5</c:v>
                </c:pt>
                <c:pt idx="10">
                  <c:v>186.5</c:v>
                </c:pt>
                <c:pt idx="11">
                  <c:v>215</c:v>
                </c:pt>
                <c:pt idx="12">
                  <c:v>323</c:v>
                </c:pt>
                <c:pt idx="13">
                  <c:v>416</c:v>
                </c:pt>
              </c:numCache>
            </c:numRef>
          </c:xVal>
          <c:yVal>
            <c:numRef>
              <c:f>TR!$U$4:$U$17</c:f>
              <c:numCache>
                <c:formatCode>0.0000</c:formatCode>
                <c:ptCount val="14"/>
                <c:pt idx="0">
                  <c:v>0</c:v>
                </c:pt>
                <c:pt idx="1">
                  <c:v>1.0825E-2</c:v>
                </c:pt>
                <c:pt idx="2">
                  <c:v>1.4517647058823529E-2</c:v>
                </c:pt>
                <c:pt idx="3">
                  <c:v>1.1744999999999997E-2</c:v>
                </c:pt>
                <c:pt idx="4">
                  <c:v>1.2999999999999998E-2</c:v>
                </c:pt>
                <c:pt idx="5">
                  <c:v>1.4494117647058827E-2</c:v>
                </c:pt>
                <c:pt idx="6">
                  <c:v>1.2252941176470585E-2</c:v>
                </c:pt>
                <c:pt idx="7">
                  <c:v>9.9166666666666726E-3</c:v>
                </c:pt>
                <c:pt idx="8">
                  <c:v>8.4681818181818139E-3</c:v>
                </c:pt>
                <c:pt idx="9">
                  <c:v>8.3239999999999981E-3</c:v>
                </c:pt>
                <c:pt idx="10">
                  <c:v>7.1851851851851911E-3</c:v>
                </c:pt>
                <c:pt idx="11">
                  <c:v>4.4366666666666738E-3</c:v>
                </c:pt>
                <c:pt idx="12">
                  <c:v>6.9677419354838678E-4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497-46B9-9F15-14F41878E4C3}"/>
            </c:ext>
          </c:extLst>
        </c:ser>
        <c:ser>
          <c:idx val="20"/>
          <c:order val="5"/>
          <c:tx>
            <c:strRef>
              <c:f>TR!$V$2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TR!$X$4:$X$17</c:f>
              <c:numCache>
                <c:formatCode>0.0</c:formatCode>
                <c:ptCount val="14"/>
                <c:pt idx="0">
                  <c:v>0</c:v>
                </c:pt>
                <c:pt idx="1">
                  <c:v>33.5</c:v>
                </c:pt>
                <c:pt idx="2">
                  <c:v>82.5</c:v>
                </c:pt>
                <c:pt idx="3">
                  <c:v>108.5</c:v>
                </c:pt>
                <c:pt idx="4">
                  <c:v>129.5</c:v>
                </c:pt>
                <c:pt idx="5">
                  <c:v>150.5</c:v>
                </c:pt>
                <c:pt idx="6">
                  <c:v>174</c:v>
                </c:pt>
                <c:pt idx="7">
                  <c:v>197.5</c:v>
                </c:pt>
                <c:pt idx="8">
                  <c:v>221</c:v>
                </c:pt>
                <c:pt idx="9">
                  <c:v>247</c:v>
                </c:pt>
                <c:pt idx="10">
                  <c:v>281</c:v>
                </c:pt>
                <c:pt idx="11">
                  <c:v>327.5</c:v>
                </c:pt>
                <c:pt idx="12">
                  <c:v>384</c:v>
                </c:pt>
                <c:pt idx="13">
                  <c:v>415</c:v>
                </c:pt>
              </c:numCache>
            </c:numRef>
          </c:xVal>
          <c:yVal>
            <c:numRef>
              <c:f>TR!$Y$4:$Y$17</c:f>
              <c:numCache>
                <c:formatCode>0.0000</c:formatCode>
                <c:ptCount val="14"/>
                <c:pt idx="0">
                  <c:v>0</c:v>
                </c:pt>
                <c:pt idx="1">
                  <c:v>3.514925373134328E-3</c:v>
                </c:pt>
                <c:pt idx="2">
                  <c:v>8.8129032258064538E-3</c:v>
                </c:pt>
                <c:pt idx="3">
                  <c:v>1.1166666666666663E-2</c:v>
                </c:pt>
                <c:pt idx="4">
                  <c:v>1.0314285714285715E-2</c:v>
                </c:pt>
                <c:pt idx="5">
                  <c:v>1.2528571428571434E-2</c:v>
                </c:pt>
                <c:pt idx="6">
                  <c:v>1.0273076923076919E-2</c:v>
                </c:pt>
                <c:pt idx="7">
                  <c:v>9.7476190476190518E-3</c:v>
                </c:pt>
                <c:pt idx="8">
                  <c:v>6.3192307692307654E-3</c:v>
                </c:pt>
                <c:pt idx="9">
                  <c:v>9.9307692307692309E-3</c:v>
                </c:pt>
                <c:pt idx="10">
                  <c:v>3.6071428571428565E-3</c:v>
                </c:pt>
                <c:pt idx="11">
                  <c:v>4.8098039215686249E-3</c:v>
                </c:pt>
                <c:pt idx="12">
                  <c:v>2.7967741935483871E-3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497-46B9-9F15-14F41878E4C3}"/>
            </c:ext>
          </c:extLst>
        </c:ser>
        <c:ser>
          <c:idx val="14"/>
          <c:order val="6"/>
          <c:tx>
            <c:strRef>
              <c:f>TR!$Z$2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TR!$AC$4:$AC$19</c:f>
              <c:numCache>
                <c:formatCode>0.0</c:formatCode>
                <c:ptCount val="16"/>
                <c:pt idx="0">
                  <c:v>0</c:v>
                </c:pt>
                <c:pt idx="1">
                  <c:v>33.556105610561055</c:v>
                </c:pt>
                <c:pt idx="2">
                  <c:v>80.123762376237622</c:v>
                </c:pt>
                <c:pt idx="3">
                  <c:v>105.005500550055</c:v>
                </c:pt>
                <c:pt idx="4">
                  <c:v>127.60451045104509</c:v>
                </c:pt>
                <c:pt idx="5">
                  <c:v>149.74697469746974</c:v>
                </c:pt>
                <c:pt idx="6">
                  <c:v>170.51980198019803</c:v>
                </c:pt>
                <c:pt idx="7">
                  <c:v>187.86853685368538</c:v>
                </c:pt>
                <c:pt idx="8">
                  <c:v>204.53245324532452</c:v>
                </c:pt>
                <c:pt idx="9">
                  <c:v>224.39218921892189</c:v>
                </c:pt>
                <c:pt idx="10">
                  <c:v>246.30638063806379</c:v>
                </c:pt>
                <c:pt idx="11">
                  <c:v>267.99229922992299</c:v>
                </c:pt>
                <c:pt idx="12">
                  <c:v>294.01540154015402</c:v>
                </c:pt>
                <c:pt idx="13">
                  <c:v>323.91914191419141</c:v>
                </c:pt>
                <c:pt idx="14">
                  <c:v>376.87843784378435</c:v>
                </c:pt>
                <c:pt idx="15">
                  <c:v>415</c:v>
                </c:pt>
              </c:numCache>
            </c:numRef>
          </c:xVal>
          <c:yVal>
            <c:numRef>
              <c:f>TR!$AD$4:$AD$19</c:f>
              <c:numCache>
                <c:formatCode>0.0000</c:formatCode>
                <c:ptCount val="16"/>
                <c:pt idx="0">
                  <c:v>0</c:v>
                </c:pt>
                <c:pt idx="1">
                  <c:v>3.616679124661913E-3</c:v>
                </c:pt>
                <c:pt idx="2">
                  <c:v>7.0465849080532652E-3</c:v>
                </c:pt>
                <c:pt idx="3">
                  <c:v>9.5449914272474484E-3</c:v>
                </c:pt>
                <c:pt idx="4">
                  <c:v>1.0823181748269683E-2</c:v>
                </c:pt>
                <c:pt idx="5">
                  <c:v>1.0688087710843367E-2</c:v>
                </c:pt>
                <c:pt idx="6">
                  <c:v>1.2466896267998821E-2</c:v>
                </c:pt>
                <c:pt idx="7">
                  <c:v>1.151806781411361E-2</c:v>
                </c:pt>
                <c:pt idx="8">
                  <c:v>1.2348162650602408E-2</c:v>
                </c:pt>
                <c:pt idx="9">
                  <c:v>1.0850037373985743E-2</c:v>
                </c:pt>
                <c:pt idx="10">
                  <c:v>9.7214765444757819E-3</c:v>
                </c:pt>
                <c:pt idx="11">
                  <c:v>8.9421506024096407E-3</c:v>
                </c:pt>
                <c:pt idx="12">
                  <c:v>7.3788077765607907E-3</c:v>
                </c:pt>
                <c:pt idx="13">
                  <c:v>6.1793129193697862E-3</c:v>
                </c:pt>
                <c:pt idx="14">
                  <c:v>1.4205215352427688E-3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69C-4BB6-872B-CC8151D457C3}"/>
            </c:ext>
          </c:extLst>
        </c:ser>
        <c:ser>
          <c:idx val="13"/>
          <c:order val="7"/>
          <c:tx>
            <c:strRef>
              <c:f>TR!$AE$2</c:f>
              <c:strCache>
                <c:ptCount val="1"/>
                <c:pt idx="0">
                  <c:v>2012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TR!$AH$4:$AH$19</c:f>
              <c:numCache>
                <c:formatCode>0.0</c:formatCode>
                <c:ptCount val="16"/>
                <c:pt idx="0">
                  <c:v>0</c:v>
                </c:pt>
                <c:pt idx="1">
                  <c:v>28.8257993384785</c:v>
                </c:pt>
                <c:pt idx="2">
                  <c:v>72.750826901874305</c:v>
                </c:pt>
                <c:pt idx="3">
                  <c:v>99.288864388092605</c:v>
                </c:pt>
                <c:pt idx="4">
                  <c:v>122.62403528114665</c:v>
                </c:pt>
                <c:pt idx="5">
                  <c:v>146.18798235942671</c:v>
                </c:pt>
                <c:pt idx="6">
                  <c:v>168.60804851157664</c:v>
                </c:pt>
                <c:pt idx="7">
                  <c:v>189.19790518191843</c:v>
                </c:pt>
                <c:pt idx="8">
                  <c:v>207.72877618522602</c:v>
                </c:pt>
                <c:pt idx="9">
                  <c:v>226.25964718853362</c:v>
                </c:pt>
                <c:pt idx="10">
                  <c:v>248.9084895259096</c:v>
                </c:pt>
                <c:pt idx="11">
                  <c:v>272.92998897464167</c:v>
                </c:pt>
                <c:pt idx="12">
                  <c:v>295.35005512679163</c:v>
                </c:pt>
                <c:pt idx="13">
                  <c:v>320.2866593164278</c:v>
                </c:pt>
                <c:pt idx="14">
                  <c:v>374.5066152149945</c:v>
                </c:pt>
                <c:pt idx="15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TR!$AI$4:$AI$19</c:f>
              <c:numCache>
                <c:formatCode>0.0000</c:formatCode>
                <c:ptCount val="16"/>
                <c:pt idx="0">
                  <c:v>0</c:v>
                </c:pt>
                <c:pt idx="1">
                  <c:v>3.5523733027347489E-3</c:v>
                </c:pt>
                <c:pt idx="2">
                  <c:v>7.0963891931361822E-3</c:v>
                </c:pt>
                <c:pt idx="3">
                  <c:v>8.851445783132527E-3</c:v>
                </c:pt>
                <c:pt idx="4">
                  <c:v>9.5239202965708945E-3</c:v>
                </c:pt>
                <c:pt idx="5">
                  <c:v>9.3721190644932614E-3</c:v>
                </c:pt>
                <c:pt idx="6">
                  <c:v>1.1648474750064088E-2</c:v>
                </c:pt>
                <c:pt idx="7">
                  <c:v>8.7980778929672137E-3</c:v>
                </c:pt>
                <c:pt idx="8">
                  <c:v>1.2365567533291089E-2</c:v>
                </c:pt>
                <c:pt idx="9">
                  <c:v>1.115134771644718E-2</c:v>
                </c:pt>
                <c:pt idx="10">
                  <c:v>9.6241910499139417E-3</c:v>
                </c:pt>
                <c:pt idx="11">
                  <c:v>8.1221883452176069E-3</c:v>
                </c:pt>
                <c:pt idx="12">
                  <c:v>6.8777673961150643E-3</c:v>
                </c:pt>
                <c:pt idx="13">
                  <c:v>5.1178112449799138E-3</c:v>
                </c:pt>
                <c:pt idx="14">
                  <c:v>1.7299121911374302E-3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8-569C-4BB6-872B-CC8151D457C3}"/>
            </c:ext>
          </c:extLst>
        </c:ser>
        <c:ser>
          <c:idx val="12"/>
          <c:order val="8"/>
          <c:tx>
            <c:strRef>
              <c:f>TR!$AJ$2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TR!$AM$4:$AM$19</c:f>
              <c:numCache>
                <c:formatCode>0.0</c:formatCode>
                <c:ptCount val="16"/>
                <c:pt idx="0">
                  <c:v>0</c:v>
                </c:pt>
                <c:pt idx="1">
                  <c:v>28.274725274725274</c:v>
                </c:pt>
                <c:pt idx="2">
                  <c:v>72.967032967032964</c:v>
                </c:pt>
                <c:pt idx="3">
                  <c:v>102.15384615384616</c:v>
                </c:pt>
                <c:pt idx="4">
                  <c:v>125.86813186813187</c:v>
                </c:pt>
                <c:pt idx="5">
                  <c:v>147.75824175824175</c:v>
                </c:pt>
                <c:pt idx="6">
                  <c:v>167.59615384615384</c:v>
                </c:pt>
                <c:pt idx="7">
                  <c:v>185.6098901098901</c:v>
                </c:pt>
                <c:pt idx="8">
                  <c:v>204.30769230769229</c:v>
                </c:pt>
                <c:pt idx="9">
                  <c:v>222.54945054945054</c:v>
                </c:pt>
                <c:pt idx="10">
                  <c:v>240.79120879120879</c:v>
                </c:pt>
                <c:pt idx="11">
                  <c:v>261.76923076923077</c:v>
                </c:pt>
                <c:pt idx="12">
                  <c:v>285.93956043956041</c:v>
                </c:pt>
                <c:pt idx="13">
                  <c:v>315.81043956043959</c:v>
                </c:pt>
                <c:pt idx="14">
                  <c:v>373.95604395604397</c:v>
                </c:pt>
                <c:pt idx="15">
                  <c:v>415</c:v>
                </c:pt>
              </c:numCache>
            </c:numRef>
          </c:xVal>
          <c:yVal>
            <c:numRef>
              <c:f>TR!$AN$4:$AN$19</c:f>
              <c:numCache>
                <c:formatCode>0.0000</c:formatCode>
                <c:ptCount val="16"/>
                <c:pt idx="0">
                  <c:v>0</c:v>
                </c:pt>
                <c:pt idx="1">
                  <c:v>3.4597860474154681E-3</c:v>
                </c:pt>
                <c:pt idx="2">
                  <c:v>7.2978670236501543E-3</c:v>
                </c:pt>
                <c:pt idx="3">
                  <c:v>9.79803212851405E-3</c:v>
                </c:pt>
                <c:pt idx="4">
                  <c:v>1.1342920571173592E-2</c:v>
                </c:pt>
                <c:pt idx="5">
                  <c:v>1.0626716867469879E-2</c:v>
                </c:pt>
                <c:pt idx="6">
                  <c:v>1.2090852298081215E-2</c:v>
                </c:pt>
                <c:pt idx="7">
                  <c:v>1.0193218206157963E-2</c:v>
                </c:pt>
                <c:pt idx="8">
                  <c:v>1.2660236501561823E-2</c:v>
                </c:pt>
                <c:pt idx="9">
                  <c:v>9.8470809554005272E-3</c:v>
                </c:pt>
                <c:pt idx="10">
                  <c:v>1.0242909415439552E-2</c:v>
                </c:pt>
                <c:pt idx="11">
                  <c:v>7.7311261044176504E-3</c:v>
                </c:pt>
                <c:pt idx="12">
                  <c:v>7.1228078982597271E-3</c:v>
                </c:pt>
                <c:pt idx="13">
                  <c:v>5.6577067380633519E-3</c:v>
                </c:pt>
                <c:pt idx="14">
                  <c:v>2.0668085676037481E-3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69C-4BB6-872B-CC8151D457C3}"/>
            </c:ext>
          </c:extLst>
        </c:ser>
        <c:ser>
          <c:idx val="11"/>
          <c:order val="9"/>
          <c:tx>
            <c:strRef>
              <c:f>TR!$AO$2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TR!$AR$4:$AR$17</c:f>
              <c:numCache>
                <c:formatCode>0.0</c:formatCode>
                <c:ptCount val="14"/>
                <c:pt idx="0">
                  <c:v>0</c:v>
                </c:pt>
                <c:pt idx="1">
                  <c:v>31.79988974641676</c:v>
                </c:pt>
                <c:pt idx="2">
                  <c:v>79.614112458654915</c:v>
                </c:pt>
                <c:pt idx="3">
                  <c:v>109.58379272326351</c:v>
                </c:pt>
                <c:pt idx="4">
                  <c:v>136.35060639470782</c:v>
                </c:pt>
                <c:pt idx="5">
                  <c:v>159.91455347298788</c:v>
                </c:pt>
                <c:pt idx="6">
                  <c:v>182.10584343991178</c:v>
                </c:pt>
                <c:pt idx="7">
                  <c:v>204.75468577728776</c:v>
                </c:pt>
                <c:pt idx="8">
                  <c:v>228.08985667034179</c:v>
                </c:pt>
                <c:pt idx="9">
                  <c:v>251.65380374862184</c:v>
                </c:pt>
                <c:pt idx="10">
                  <c:v>277.04796030871</c:v>
                </c:pt>
                <c:pt idx="11">
                  <c:v>308.16152149944872</c:v>
                </c:pt>
                <c:pt idx="12">
                  <c:v>370.15986769570009</c:v>
                </c:pt>
                <c:pt idx="13">
                  <c:v>415</c:v>
                </c:pt>
              </c:numCache>
            </c:numRef>
          </c:xVal>
          <c:yVal>
            <c:numRef>
              <c:f>TR!$AS$4:$AS$17</c:f>
              <c:numCache>
                <c:formatCode>0.0000</c:formatCode>
                <c:ptCount val="14"/>
                <c:pt idx="0">
                  <c:v>0</c:v>
                </c:pt>
                <c:pt idx="1">
                  <c:v>3.4664742827424807E-3</c:v>
                </c:pt>
                <c:pt idx="2">
                  <c:v>7.2345691979345955E-3</c:v>
                </c:pt>
                <c:pt idx="3">
                  <c:v>8.4261751056685773E-3</c:v>
                </c:pt>
                <c:pt idx="4">
                  <c:v>1.011986030550774E-2</c:v>
                </c:pt>
                <c:pt idx="5">
                  <c:v>1.2024225249935917E-2</c:v>
                </c:pt>
                <c:pt idx="6">
                  <c:v>1.0491756375903622E-2</c:v>
                </c:pt>
                <c:pt idx="7">
                  <c:v>9.3720508482911143E-3</c:v>
                </c:pt>
                <c:pt idx="8">
                  <c:v>9.3846520936576479E-3</c:v>
                </c:pt>
                <c:pt idx="9">
                  <c:v>9.3895262650602294E-3</c:v>
                </c:pt>
                <c:pt idx="10">
                  <c:v>6.4544004582263639E-3</c:v>
                </c:pt>
                <c:pt idx="11">
                  <c:v>5.8383233028112408E-3</c:v>
                </c:pt>
                <c:pt idx="12">
                  <c:v>1.4695540939267282E-3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69C-4BB6-872B-CC8151D457C3}"/>
            </c:ext>
          </c:extLst>
        </c:ser>
        <c:ser>
          <c:idx val="10"/>
          <c:order val="10"/>
          <c:tx>
            <c:strRef>
              <c:f>TR!$AT$2</c:f>
              <c:strCache>
                <c:ptCount val="1"/>
                <c:pt idx="0">
                  <c:v>2009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TR!$AW$4:$AW$19</c:f>
              <c:numCache>
                <c:formatCode>0.0</c:formatCode>
                <c:ptCount val="16"/>
                <c:pt idx="0">
                  <c:v>0</c:v>
                </c:pt>
                <c:pt idx="1">
                  <c:v>31.034388646288207</c:v>
                </c:pt>
                <c:pt idx="2">
                  <c:v>74.30131004366811</c:v>
                </c:pt>
                <c:pt idx="3">
                  <c:v>97.633733624454152</c:v>
                </c:pt>
                <c:pt idx="4">
                  <c:v>119.83351528384279</c:v>
                </c:pt>
                <c:pt idx="5">
                  <c:v>141.12718340611355</c:v>
                </c:pt>
                <c:pt idx="6">
                  <c:v>160.83515283842794</c:v>
                </c:pt>
                <c:pt idx="7">
                  <c:v>181.44923580786025</c:v>
                </c:pt>
                <c:pt idx="8">
                  <c:v>200.0245633187773</c:v>
                </c:pt>
                <c:pt idx="9">
                  <c:v>217.69377729257641</c:v>
                </c:pt>
                <c:pt idx="10">
                  <c:v>238.53438864628822</c:v>
                </c:pt>
                <c:pt idx="11">
                  <c:v>259.82805676855895</c:v>
                </c:pt>
                <c:pt idx="12">
                  <c:v>283.16048034934499</c:v>
                </c:pt>
                <c:pt idx="13">
                  <c:v>311.4765283842795</c:v>
                </c:pt>
                <c:pt idx="14">
                  <c:v>371.05349344978163</c:v>
                </c:pt>
                <c:pt idx="15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TR!$AX$4:$AX$19</c:f>
              <c:numCache>
                <c:formatCode>0.0000</c:formatCode>
                <c:ptCount val="16"/>
                <c:pt idx="0">
                  <c:v>0</c:v>
                </c:pt>
                <c:pt idx="1">
                  <c:v>3.8312338404713751E-3</c:v>
                </c:pt>
                <c:pt idx="2">
                  <c:v>6.7892726461401169E-3</c:v>
                </c:pt>
                <c:pt idx="3">
                  <c:v>9.3649569707401018E-3</c:v>
                </c:pt>
                <c:pt idx="4">
                  <c:v>1.0801908040324571E-2</c:v>
                </c:pt>
                <c:pt idx="5">
                  <c:v>1.1869986613119127E-2</c:v>
                </c:pt>
                <c:pt idx="6">
                  <c:v>1.153014343086633E-2</c:v>
                </c:pt>
                <c:pt idx="7">
                  <c:v>1.0991099090238496E-2</c:v>
                </c:pt>
                <c:pt idx="8">
                  <c:v>1.2420679079956193E-2</c:v>
                </c:pt>
                <c:pt idx="9">
                  <c:v>1.1021429718875514E-2</c:v>
                </c:pt>
                <c:pt idx="10">
                  <c:v>9.5192617277621103E-3</c:v>
                </c:pt>
                <c:pt idx="11">
                  <c:v>7.5656293258138784E-3</c:v>
                </c:pt>
                <c:pt idx="12">
                  <c:v>7.3153872633390741E-3</c:v>
                </c:pt>
                <c:pt idx="13">
                  <c:v>5.7771817705605088E-3</c:v>
                </c:pt>
                <c:pt idx="14">
                  <c:v>1.9728530617314616E-3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569C-4BB6-872B-CC8151D457C3}"/>
            </c:ext>
          </c:extLst>
        </c:ser>
        <c:ser>
          <c:idx val="9"/>
          <c:order val="11"/>
          <c:tx>
            <c:strRef>
              <c:f>TR!$AY$2</c:f>
              <c:strCache>
                <c:ptCount val="1"/>
                <c:pt idx="0">
                  <c:v>2007*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TR!$BB$4:$BB$18</c:f>
              <c:numCache>
                <c:formatCode>0.0</c:formatCode>
                <c:ptCount val="15"/>
                <c:pt idx="0">
                  <c:v>0</c:v>
                </c:pt>
                <c:pt idx="1">
                  <c:v>28.089519650655024</c:v>
                </c:pt>
                <c:pt idx="2">
                  <c:v>71.356441048034938</c:v>
                </c:pt>
                <c:pt idx="3">
                  <c:v>98.766375545851531</c:v>
                </c:pt>
                <c:pt idx="4">
                  <c:v>121.19268558951966</c:v>
                </c:pt>
                <c:pt idx="5">
                  <c:v>141.35371179039302</c:v>
                </c:pt>
                <c:pt idx="6">
                  <c:v>160.83515283842794</c:v>
                </c:pt>
                <c:pt idx="7">
                  <c:v>180.3165938864629</c:v>
                </c:pt>
                <c:pt idx="8">
                  <c:v>201.15720524017468</c:v>
                </c:pt>
                <c:pt idx="9">
                  <c:v>221.5447598253275</c:v>
                </c:pt>
                <c:pt idx="10">
                  <c:v>243.06495633187774</c:v>
                </c:pt>
                <c:pt idx="11">
                  <c:v>269.79530567685589</c:v>
                </c:pt>
                <c:pt idx="12">
                  <c:v>298.79093886462886</c:v>
                </c:pt>
                <c:pt idx="13">
                  <c:v>364.0311135371179</c:v>
                </c:pt>
                <c:pt idx="14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TR!$BC$4:$BC$18</c:f>
              <c:numCache>
                <c:formatCode>0.0000</c:formatCode>
                <c:ptCount val="15"/>
                <c:pt idx="0">
                  <c:v>0</c:v>
                </c:pt>
                <c:pt idx="1">
                  <c:v>3.542127736753465E-3</c:v>
                </c:pt>
                <c:pt idx="2">
                  <c:v>6.6593889987811962E-3</c:v>
                </c:pt>
                <c:pt idx="3">
                  <c:v>8.4888900044622923E-3</c:v>
                </c:pt>
                <c:pt idx="4">
                  <c:v>1.096311527591848E-2</c:v>
                </c:pt>
                <c:pt idx="5">
                  <c:v>1.0917979797979808E-2</c:v>
                </c:pt>
                <c:pt idx="6">
                  <c:v>1.189151147446931E-2</c:v>
                </c:pt>
                <c:pt idx="7">
                  <c:v>1.1139037118169643E-2</c:v>
                </c:pt>
                <c:pt idx="8">
                  <c:v>1.1133975401606435E-2</c:v>
                </c:pt>
                <c:pt idx="9">
                  <c:v>1.027167259514246E-2</c:v>
                </c:pt>
                <c:pt idx="10">
                  <c:v>9.3667715389861381E-3</c:v>
                </c:pt>
                <c:pt idx="11">
                  <c:v>7.9783967871485915E-3</c:v>
                </c:pt>
                <c:pt idx="12">
                  <c:v>7.1693773187990013E-3</c:v>
                </c:pt>
                <c:pt idx="13">
                  <c:v>2.4791104685408282E-3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569C-4BB6-872B-CC8151D457C3}"/>
            </c:ext>
          </c:extLst>
        </c:ser>
        <c:ser>
          <c:idx val="8"/>
          <c:order val="12"/>
          <c:tx>
            <c:strRef>
              <c:f>TR!$BD$2</c:f>
              <c:strCache>
                <c:ptCount val="1"/>
                <c:pt idx="0">
                  <c:v>2007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TR!$BG$4:$BG$19</c:f>
              <c:numCache>
                <c:formatCode>0.0</c:formatCode>
                <c:ptCount val="16"/>
                <c:pt idx="0">
                  <c:v>0</c:v>
                </c:pt>
                <c:pt idx="1">
                  <c:v>30.460816777041941</c:v>
                </c:pt>
                <c:pt idx="2">
                  <c:v>77.411699779249446</c:v>
                </c:pt>
                <c:pt idx="3">
                  <c:v>103.75</c:v>
                </c:pt>
                <c:pt idx="4">
                  <c:v>123.21743929359825</c:v>
                </c:pt>
                <c:pt idx="5">
                  <c:v>143.37196467991171</c:v>
                </c:pt>
                <c:pt idx="6">
                  <c:v>161.69426048565123</c:v>
                </c:pt>
                <c:pt idx="7">
                  <c:v>180.01655629139071</c:v>
                </c:pt>
                <c:pt idx="8">
                  <c:v>199.02593818984548</c:v>
                </c:pt>
                <c:pt idx="9">
                  <c:v>217.57726269315674</c:v>
                </c:pt>
                <c:pt idx="10">
                  <c:v>237.044701986755</c:v>
                </c:pt>
                <c:pt idx="11">
                  <c:v>257.8863134657837</c:v>
                </c:pt>
                <c:pt idx="12">
                  <c:v>283.07947019867549</c:v>
                </c:pt>
                <c:pt idx="13">
                  <c:v>312.62417218543044</c:v>
                </c:pt>
                <c:pt idx="14">
                  <c:v>371.71357615894044</c:v>
                </c:pt>
                <c:pt idx="15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TR!$BH$4:$BH$19</c:f>
              <c:numCache>
                <c:formatCode>0.0000</c:formatCode>
                <c:ptCount val="16"/>
                <c:pt idx="0">
                  <c:v>0</c:v>
                </c:pt>
                <c:pt idx="1">
                  <c:v>3.9971022737566812E-3</c:v>
                </c:pt>
                <c:pt idx="2">
                  <c:v>7.6482409638554223E-3</c:v>
                </c:pt>
                <c:pt idx="3">
                  <c:v>1.0202844494256093E-2</c:v>
                </c:pt>
                <c:pt idx="4">
                  <c:v>1.1232216867469861E-2</c:v>
                </c:pt>
                <c:pt idx="5">
                  <c:v>1.0128311157674184E-2</c:v>
                </c:pt>
                <c:pt idx="6">
                  <c:v>1.0861726435152378E-2</c:v>
                </c:pt>
                <c:pt idx="7">
                  <c:v>1.2268255631220538E-2</c:v>
                </c:pt>
                <c:pt idx="8">
                  <c:v>1.1795996092478014E-2</c:v>
                </c:pt>
                <c:pt idx="9">
                  <c:v>1.2513814895947408E-2</c:v>
                </c:pt>
                <c:pt idx="10">
                  <c:v>9.9364478401410671E-3</c:v>
                </c:pt>
                <c:pt idx="11">
                  <c:v>8.956519518072293E-3</c:v>
                </c:pt>
                <c:pt idx="12">
                  <c:v>7.8392650602409648E-3</c:v>
                </c:pt>
                <c:pt idx="13">
                  <c:v>5.9289449973808231E-3</c:v>
                </c:pt>
                <c:pt idx="14">
                  <c:v>1.6221021227768202E-3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3-569C-4BB6-872B-CC8151D457C3}"/>
            </c:ext>
          </c:extLst>
        </c:ser>
        <c:ser>
          <c:idx val="7"/>
          <c:order val="13"/>
          <c:tx>
            <c:strRef>
              <c:f>TR!$BI$2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TR!$BL$4:$BL$20</c:f>
              <c:numCache>
                <c:formatCode>0.0</c:formatCode>
                <c:ptCount val="17"/>
                <c:pt idx="0">
                  <c:v>0</c:v>
                </c:pt>
                <c:pt idx="1">
                  <c:v>21.140642303433001</c:v>
                </c:pt>
                <c:pt idx="2">
                  <c:v>57.906976744186053</c:v>
                </c:pt>
                <c:pt idx="3">
                  <c:v>85.941306755260243</c:v>
                </c:pt>
                <c:pt idx="4">
                  <c:v>108.92026578073089</c:v>
                </c:pt>
                <c:pt idx="5">
                  <c:v>127.53322259136212</c:v>
                </c:pt>
                <c:pt idx="6">
                  <c:v>145.68660022148396</c:v>
                </c:pt>
                <c:pt idx="7">
                  <c:v>161.08250276854929</c:v>
                </c:pt>
                <c:pt idx="8">
                  <c:v>173.49114064230344</c:v>
                </c:pt>
                <c:pt idx="9">
                  <c:v>190.0359911406423</c:v>
                </c:pt>
                <c:pt idx="10">
                  <c:v>207.95957918050942</c:v>
                </c:pt>
                <c:pt idx="11">
                  <c:v>226.1129568106312</c:v>
                </c:pt>
                <c:pt idx="12">
                  <c:v>245.64507198228125</c:v>
                </c:pt>
                <c:pt idx="13">
                  <c:v>268.16445182724249</c:v>
                </c:pt>
                <c:pt idx="14">
                  <c:v>293.21151716500549</c:v>
                </c:pt>
                <c:pt idx="15">
                  <c:v>360.31007751937983</c:v>
                </c:pt>
                <c:pt idx="16">
                  <c:v>415</c:v>
                </c:pt>
              </c:numCache>
            </c:numRef>
          </c:xVal>
          <c:yVal>
            <c:numRef>
              <c:f>TR!$BM$4:$BM$20</c:f>
              <c:numCache>
                <c:formatCode>0.0000</c:formatCode>
                <c:ptCount val="17"/>
                <c:pt idx="0">
                  <c:v>0</c:v>
                </c:pt>
                <c:pt idx="1">
                  <c:v>2.5753711367207961E-3</c:v>
                </c:pt>
                <c:pt idx="2">
                  <c:v>5.9062983699503888E-3</c:v>
                </c:pt>
                <c:pt idx="3">
                  <c:v>8.6314872824631919E-3</c:v>
                </c:pt>
                <c:pt idx="4">
                  <c:v>9.4741681508643278E-3</c:v>
                </c:pt>
                <c:pt idx="5">
                  <c:v>1.070793253012047E-2</c:v>
                </c:pt>
                <c:pt idx="6">
                  <c:v>1.0072455640744793E-2</c:v>
                </c:pt>
                <c:pt idx="7">
                  <c:v>1.5741243583027791E-2</c:v>
                </c:pt>
                <c:pt idx="8">
                  <c:v>1.1315400699572473E-2</c:v>
                </c:pt>
                <c:pt idx="9">
                  <c:v>9.2560816926241605E-3</c:v>
                </c:pt>
                <c:pt idx="10">
                  <c:v>1.2195057635949214E-2</c:v>
                </c:pt>
                <c:pt idx="11">
                  <c:v>9.673963855421696E-3</c:v>
                </c:pt>
                <c:pt idx="12">
                  <c:v>8.9303132530120458E-3</c:v>
                </c:pt>
                <c:pt idx="13">
                  <c:v>7.7315789704271651E-3</c:v>
                </c:pt>
                <c:pt idx="14">
                  <c:v>5.2209598393574228E-3</c:v>
                </c:pt>
                <c:pt idx="15">
                  <c:v>2.2305754783841251E-3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9C-4BB6-872B-CC8151D457C3}"/>
            </c:ext>
          </c:extLst>
        </c:ser>
        <c:ser>
          <c:idx val="6"/>
          <c:order val="14"/>
          <c:tx>
            <c:strRef>
              <c:f>TR!$BN$2</c:f>
              <c:strCache>
                <c:ptCount val="1"/>
                <c:pt idx="0">
                  <c:v>2005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TR!$BQ$4:$BQ$18</c:f>
              <c:numCache>
                <c:formatCode>0.0</c:formatCode>
                <c:ptCount val="15"/>
                <c:pt idx="0">
                  <c:v>0</c:v>
                </c:pt>
                <c:pt idx="1">
                  <c:v>29.478357380688124</c:v>
                </c:pt>
                <c:pt idx="2">
                  <c:v>73.235294117647058</c:v>
                </c:pt>
                <c:pt idx="3">
                  <c:v>100.64095449500556</c:v>
                </c:pt>
                <c:pt idx="4">
                  <c:v>125.97391786903441</c:v>
                </c:pt>
                <c:pt idx="5">
                  <c:v>146.93118756936738</c:v>
                </c:pt>
                <c:pt idx="6">
                  <c:v>169.96115427302999</c:v>
                </c:pt>
                <c:pt idx="7">
                  <c:v>191.3790233074362</c:v>
                </c:pt>
                <c:pt idx="8">
                  <c:v>207.2697003329634</c:v>
                </c:pt>
                <c:pt idx="9">
                  <c:v>223.16037735849056</c:v>
                </c:pt>
                <c:pt idx="10">
                  <c:v>242.2752497225305</c:v>
                </c:pt>
                <c:pt idx="11">
                  <c:v>269.45061043285239</c:v>
                </c:pt>
                <c:pt idx="12">
                  <c:v>301.92286348501671</c:v>
                </c:pt>
                <c:pt idx="13">
                  <c:v>367.09766925638178</c:v>
                </c:pt>
                <c:pt idx="14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TR!$BR$4:$BR$18</c:f>
              <c:numCache>
                <c:formatCode>0.0000</c:formatCode>
                <c:ptCount val="15"/>
                <c:pt idx="0">
                  <c:v>0</c:v>
                </c:pt>
                <c:pt idx="1">
                  <c:v>2.8727855798192769E-3</c:v>
                </c:pt>
                <c:pt idx="2">
                  <c:v>6.7580252623396821E-3</c:v>
                </c:pt>
                <c:pt idx="3">
                  <c:v>8.0760528429507459E-3</c:v>
                </c:pt>
                <c:pt idx="4">
                  <c:v>5.38142168674699E-3</c:v>
                </c:pt>
                <c:pt idx="5">
                  <c:v>1.179984337349398E-2</c:v>
                </c:pt>
                <c:pt idx="6">
                  <c:v>7.2321620676253353E-3</c:v>
                </c:pt>
                <c:pt idx="7">
                  <c:v>1.0486337349397589E-2</c:v>
                </c:pt>
                <c:pt idx="8">
                  <c:v>9.3013823715916225E-3</c:v>
                </c:pt>
                <c:pt idx="9">
                  <c:v>1.0064726778080093E-2</c:v>
                </c:pt>
                <c:pt idx="10">
                  <c:v>7.345362835959224E-3</c:v>
                </c:pt>
                <c:pt idx="11">
                  <c:v>6.9609569185834072E-3</c:v>
                </c:pt>
                <c:pt idx="12">
                  <c:v>3.9227151807229013E-3</c:v>
                </c:pt>
                <c:pt idx="13">
                  <c:v>2.0846584800741398E-3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569C-4BB6-872B-CC8151D457C3}"/>
            </c:ext>
          </c:extLst>
        </c:ser>
        <c:ser>
          <c:idx val="5"/>
          <c:order val="15"/>
          <c:tx>
            <c:strRef>
              <c:f>TR!$BS$2</c:f>
              <c:strCache>
                <c:ptCount val="1"/>
                <c:pt idx="0">
                  <c:v>2003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TR!$BV$4:$BV$18</c:f>
              <c:numCache>
                <c:formatCode>General</c:formatCode>
                <c:ptCount val="15"/>
                <c:pt idx="0">
                  <c:v>0</c:v>
                </c:pt>
                <c:pt idx="1">
                  <c:v>28.358333333333331</c:v>
                </c:pt>
                <c:pt idx="2">
                  <c:v>71.24166666666666</c:v>
                </c:pt>
                <c:pt idx="3">
                  <c:v>97.75555555555556</c:v>
                </c:pt>
                <c:pt idx="4">
                  <c:v>122.19444444444444</c:v>
                </c:pt>
                <c:pt idx="5">
                  <c:v>145.48055555555555</c:v>
                </c:pt>
                <c:pt idx="6">
                  <c:v>167.61388888888888</c:v>
                </c:pt>
                <c:pt idx="7">
                  <c:v>189.05555555555554</c:v>
                </c:pt>
                <c:pt idx="8">
                  <c:v>209.80555555555554</c:v>
                </c:pt>
                <c:pt idx="9">
                  <c:v>231.24722222222221</c:v>
                </c:pt>
                <c:pt idx="10">
                  <c:v>253.61111111111109</c:v>
                </c:pt>
                <c:pt idx="11">
                  <c:v>279.89444444444439</c:v>
                </c:pt>
                <c:pt idx="12">
                  <c:v>312.40277777777777</c:v>
                </c:pt>
                <c:pt idx="13">
                  <c:v>372.57777777777778</c:v>
                </c:pt>
                <c:pt idx="14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TR!$BW$4:$BW$18</c:f>
              <c:numCache>
                <c:formatCode>General</c:formatCode>
                <c:ptCount val="15"/>
                <c:pt idx="0">
                  <c:v>0</c:v>
                </c:pt>
                <c:pt idx="1">
                  <c:v>3.7419335880105793E-3</c:v>
                </c:pt>
                <c:pt idx="2">
                  <c:v>7.5022375215146285E-3</c:v>
                </c:pt>
                <c:pt idx="3">
                  <c:v>1.024031510658017E-2</c:v>
                </c:pt>
                <c:pt idx="4">
                  <c:v>9.0702811244979895E-3</c:v>
                </c:pt>
                <c:pt idx="5">
                  <c:v>1.1764368110740837E-2</c:v>
                </c:pt>
                <c:pt idx="6">
                  <c:v>9.7373493975903679E-3</c:v>
                </c:pt>
                <c:pt idx="7">
                  <c:v>1.1040525739320918E-2</c:v>
                </c:pt>
                <c:pt idx="8">
                  <c:v>1.1714143530644316E-2</c:v>
                </c:pt>
                <c:pt idx="9">
                  <c:v>7.9931812355806108E-3</c:v>
                </c:pt>
                <c:pt idx="10">
                  <c:v>8.6347951807229043E-3</c:v>
                </c:pt>
                <c:pt idx="11">
                  <c:v>7.474811746987952E-3</c:v>
                </c:pt>
                <c:pt idx="12">
                  <c:v>5.4999843529963928E-3</c:v>
                </c:pt>
                <c:pt idx="13">
                  <c:v>1.6166055526453662E-3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569C-4BB6-872B-CC8151D457C3}"/>
            </c:ext>
          </c:extLst>
        </c:ser>
        <c:ser>
          <c:idx val="21"/>
          <c:order val="16"/>
          <c:tx>
            <c:strRef>
              <c:f>TR!$BX$2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TR!$CA$4:$CA$19</c:f>
              <c:numCache>
                <c:formatCode>0.0</c:formatCode>
                <c:ptCount val="16"/>
                <c:pt idx="0">
                  <c:v>0</c:v>
                </c:pt>
                <c:pt idx="1">
                  <c:v>26.774193548387096</c:v>
                </c:pt>
                <c:pt idx="2">
                  <c:v>68.089543937708555</c:v>
                </c:pt>
                <c:pt idx="3">
                  <c:v>94.632925472747502</c:v>
                </c:pt>
                <c:pt idx="4">
                  <c:v>116.7908787541713</c:v>
                </c:pt>
                <c:pt idx="5">
                  <c:v>137.10233592880979</c:v>
                </c:pt>
                <c:pt idx="6">
                  <c:v>156.95216907675194</c:v>
                </c:pt>
                <c:pt idx="7">
                  <c:v>175.87875417130147</c:v>
                </c:pt>
                <c:pt idx="8">
                  <c:v>194.11290322580646</c:v>
                </c:pt>
                <c:pt idx="9">
                  <c:v>212.34705228031146</c:v>
                </c:pt>
                <c:pt idx="10">
                  <c:v>232.88932146829814</c:v>
                </c:pt>
                <c:pt idx="11">
                  <c:v>256.4321468298109</c:v>
                </c:pt>
                <c:pt idx="12">
                  <c:v>284.36040044493882</c:v>
                </c:pt>
                <c:pt idx="13">
                  <c:v>314.3659621802002</c:v>
                </c:pt>
                <c:pt idx="14">
                  <c:v>371.83815350389318</c:v>
                </c:pt>
                <c:pt idx="15">
                  <c:v>415</c:v>
                </c:pt>
              </c:numCache>
            </c:numRef>
          </c:xVal>
          <c:yVal>
            <c:numRef>
              <c:f>TR!$CB$4:$CB$19</c:f>
              <c:numCache>
                <c:formatCode>0.0000</c:formatCode>
                <c:ptCount val="16"/>
                <c:pt idx="0">
                  <c:v>0</c:v>
                </c:pt>
                <c:pt idx="1">
                  <c:v>3.9590361445783128E-3</c:v>
                </c:pt>
                <c:pt idx="2">
                  <c:v>6.962077898897176E-3</c:v>
                </c:pt>
                <c:pt idx="3">
                  <c:v>8.9379783943466171E-3</c:v>
                </c:pt>
                <c:pt idx="4">
                  <c:v>9.9672809419496227E-3</c:v>
                </c:pt>
                <c:pt idx="5">
                  <c:v>1.1580656078860885E-2</c:v>
                </c:pt>
                <c:pt idx="6">
                  <c:v>1.262565755083829E-2</c:v>
                </c:pt>
                <c:pt idx="7">
                  <c:v>1.2829704819277107E-2</c:v>
                </c:pt>
                <c:pt idx="8">
                  <c:v>1.2433497408437192E-2</c:v>
                </c:pt>
                <c:pt idx="9">
                  <c:v>1.2014948460508689E-2</c:v>
                </c:pt>
                <c:pt idx="10">
                  <c:v>1.0874945332349785E-2</c:v>
                </c:pt>
                <c:pt idx="11">
                  <c:v>9.7110189593622841E-3</c:v>
                </c:pt>
                <c:pt idx="12">
                  <c:v>8.1401303252224538E-3</c:v>
                </c:pt>
                <c:pt idx="13">
                  <c:v>4.7260294511378862E-3</c:v>
                </c:pt>
                <c:pt idx="14">
                  <c:v>1.8488550995425573E-3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90-4225-A8C9-5191914B26EC}"/>
            </c:ext>
          </c:extLst>
        </c:ser>
        <c:ser>
          <c:idx val="22"/>
          <c:order val="17"/>
          <c:tx>
            <c:strRef>
              <c:f>TR!$CC$2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TR!$CF$4:$CF$18</c:f>
              <c:numCache>
                <c:formatCode>0.0</c:formatCode>
                <c:ptCount val="15"/>
                <c:pt idx="0">
                  <c:v>0</c:v>
                </c:pt>
                <c:pt idx="1">
                  <c:v>29.477069351230426</c:v>
                </c:pt>
                <c:pt idx="2">
                  <c:v>74.737136465324383</c:v>
                </c:pt>
                <c:pt idx="3">
                  <c:v>102.12527964205816</c:v>
                </c:pt>
                <c:pt idx="4">
                  <c:v>124.40715883668904</c:v>
                </c:pt>
                <c:pt idx="5">
                  <c:v>145.76062639821029</c:v>
                </c:pt>
                <c:pt idx="6">
                  <c:v>165.48937360178971</c:v>
                </c:pt>
                <c:pt idx="7">
                  <c:v>184.05760626398211</c:v>
                </c:pt>
                <c:pt idx="8">
                  <c:v>204.01845637583892</c:v>
                </c:pt>
                <c:pt idx="9">
                  <c:v>227.22874720357942</c:v>
                </c:pt>
                <c:pt idx="10">
                  <c:v>250.20693512304251</c:v>
                </c:pt>
                <c:pt idx="11">
                  <c:v>274.34563758389265</c:v>
                </c:pt>
                <c:pt idx="12">
                  <c:v>304.9832214765101</c:v>
                </c:pt>
                <c:pt idx="13">
                  <c:v>368.34731543624162</c:v>
                </c:pt>
                <c:pt idx="14">
                  <c:v>415</c:v>
                </c:pt>
              </c:numCache>
            </c:numRef>
          </c:xVal>
          <c:yVal>
            <c:numRef>
              <c:f>TR!$CG$4:$CG$18</c:f>
              <c:numCache>
                <c:formatCode>0.0000</c:formatCode>
                <c:ptCount val="15"/>
                <c:pt idx="0">
                  <c:v>0</c:v>
                </c:pt>
                <c:pt idx="1">
                  <c:v>3.4604864813585047E-3</c:v>
                </c:pt>
                <c:pt idx="2">
                  <c:v>6.8079588944011359E-3</c:v>
                </c:pt>
                <c:pt idx="3">
                  <c:v>9.2588240963855407E-3</c:v>
                </c:pt>
                <c:pt idx="4">
                  <c:v>9.5678254321634355E-3</c:v>
                </c:pt>
                <c:pt idx="5">
                  <c:v>1.1211293871136717E-2</c:v>
                </c:pt>
                <c:pt idx="6">
                  <c:v>1.2031700133868822E-2</c:v>
                </c:pt>
                <c:pt idx="7">
                  <c:v>1.1113131942403771E-2</c:v>
                </c:pt>
                <c:pt idx="8">
                  <c:v>1.1142247925033459E-2</c:v>
                </c:pt>
                <c:pt idx="9">
                  <c:v>1.0293239868565182E-2</c:v>
                </c:pt>
                <c:pt idx="10">
                  <c:v>9.8761051478641632E-3</c:v>
                </c:pt>
                <c:pt idx="11">
                  <c:v>6.9396899598393571E-3</c:v>
                </c:pt>
                <c:pt idx="12">
                  <c:v>5.5712436412315982E-3</c:v>
                </c:pt>
                <c:pt idx="13">
                  <c:v>2.0328948030929697E-3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90-4225-A8C9-5191914B26EC}"/>
            </c:ext>
          </c:extLst>
        </c:ser>
        <c:ser>
          <c:idx val="23"/>
          <c:order val="18"/>
          <c:tx>
            <c:strRef>
              <c:f>TR!$CH$2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TR!$CK$4:$CK$18</c:f>
              <c:numCache>
                <c:formatCode>0.0</c:formatCode>
                <c:ptCount val="15"/>
                <c:pt idx="0">
                  <c:v>0</c:v>
                </c:pt>
                <c:pt idx="1">
                  <c:v>29.477069351230426</c:v>
                </c:pt>
                <c:pt idx="2">
                  <c:v>74.272930648769574</c:v>
                </c:pt>
                <c:pt idx="3">
                  <c:v>101.66107382550337</c:v>
                </c:pt>
                <c:pt idx="4">
                  <c:v>124.40715883668904</c:v>
                </c:pt>
                <c:pt idx="5">
                  <c:v>144.83221476510067</c:v>
                </c:pt>
                <c:pt idx="6">
                  <c:v>164.09675615212529</c:v>
                </c:pt>
                <c:pt idx="7">
                  <c:v>184.28970917225951</c:v>
                </c:pt>
                <c:pt idx="8">
                  <c:v>207.0357941834452</c:v>
                </c:pt>
                <c:pt idx="9">
                  <c:v>232.33501118568233</c:v>
                </c:pt>
                <c:pt idx="10">
                  <c:v>258.33053691275165</c:v>
                </c:pt>
                <c:pt idx="11">
                  <c:v>288.03970917225945</c:v>
                </c:pt>
                <c:pt idx="12">
                  <c:v>316.82046979865765</c:v>
                </c:pt>
                <c:pt idx="13">
                  <c:v>371.82885906040269</c:v>
                </c:pt>
                <c:pt idx="14">
                  <c:v>415</c:v>
                </c:pt>
              </c:numCache>
            </c:numRef>
          </c:xVal>
          <c:yVal>
            <c:numRef>
              <c:f>TR!$CL$4:$CL$18</c:f>
              <c:numCache>
                <c:formatCode>0.0000</c:formatCode>
                <c:ptCount val="15"/>
                <c:pt idx="0">
                  <c:v>0</c:v>
                </c:pt>
                <c:pt idx="1">
                  <c:v>3.9081225690162221E-3</c:v>
                </c:pt>
                <c:pt idx="2">
                  <c:v>6.9750930996714117E-3</c:v>
                </c:pt>
                <c:pt idx="3">
                  <c:v>8.6210101946246585E-3</c:v>
                </c:pt>
                <c:pt idx="4">
                  <c:v>1.1703017286537453E-2</c:v>
                </c:pt>
                <c:pt idx="5">
                  <c:v>1.1607125645438898E-2</c:v>
                </c:pt>
                <c:pt idx="6">
                  <c:v>8.2017866588304424E-3</c:v>
                </c:pt>
                <c:pt idx="7">
                  <c:v>9.4645049764274444E-3</c:v>
                </c:pt>
                <c:pt idx="8">
                  <c:v>8.7991473586654274E-3</c:v>
                </c:pt>
                <c:pt idx="9">
                  <c:v>8.3674318325935304E-3</c:v>
                </c:pt>
                <c:pt idx="10">
                  <c:v>7.6533450164293594E-3</c:v>
                </c:pt>
                <c:pt idx="11">
                  <c:v>6.0672190130384544E-3</c:v>
                </c:pt>
                <c:pt idx="12">
                  <c:v>4.7350531537916343E-3</c:v>
                </c:pt>
                <c:pt idx="13">
                  <c:v>1.6978935095219561E-3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90-4225-A8C9-5191914B26EC}"/>
            </c:ext>
          </c:extLst>
        </c:ser>
        <c:ser>
          <c:idx val="24"/>
          <c:order val="19"/>
          <c:tx>
            <c:strRef>
              <c:f>TR!$CM$2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TR!$CP$4:$CP$19</c:f>
              <c:numCache>
                <c:formatCode>0.0</c:formatCode>
                <c:ptCount val="16"/>
                <c:pt idx="0">
                  <c:v>0</c:v>
                </c:pt>
                <c:pt idx="1">
                  <c:v>30.139664804469277</c:v>
                </c:pt>
                <c:pt idx="2">
                  <c:v>73.958100558659225</c:v>
                </c:pt>
                <c:pt idx="3">
                  <c:v>101.54748603351955</c:v>
                </c:pt>
                <c:pt idx="4">
                  <c:v>124.96368715083798</c:v>
                </c:pt>
                <c:pt idx="5">
                  <c:v>143.9748603351955</c:v>
                </c:pt>
                <c:pt idx="6">
                  <c:v>160.43575418994413</c:v>
                </c:pt>
                <c:pt idx="7">
                  <c:v>177.59217877094972</c:v>
                </c:pt>
                <c:pt idx="8">
                  <c:v>194.7486033519553</c:v>
                </c:pt>
                <c:pt idx="9">
                  <c:v>211.67318435754191</c:v>
                </c:pt>
                <c:pt idx="10">
                  <c:v>230.22067039106145</c:v>
                </c:pt>
                <c:pt idx="11">
                  <c:v>252.01396648044692</c:v>
                </c:pt>
                <c:pt idx="12">
                  <c:v>279.83519553072625</c:v>
                </c:pt>
                <c:pt idx="13">
                  <c:v>308.81564245810057</c:v>
                </c:pt>
                <c:pt idx="14">
                  <c:v>369.09497206703907</c:v>
                </c:pt>
                <c:pt idx="15">
                  <c:v>415</c:v>
                </c:pt>
              </c:numCache>
            </c:numRef>
          </c:xVal>
          <c:yVal>
            <c:numRef>
              <c:f>TR!$CQ$4:$CQ$19</c:f>
              <c:numCache>
                <c:formatCode>0.0000</c:formatCode>
                <c:ptCount val="16"/>
                <c:pt idx="0">
                  <c:v>0</c:v>
                </c:pt>
                <c:pt idx="1">
                  <c:v>3.5799999999999994E-3</c:v>
                </c:pt>
                <c:pt idx="2">
                  <c:v>8.1622830304267958E-3</c:v>
                </c:pt>
                <c:pt idx="3">
                  <c:v>9.2447389558232909E-3</c:v>
                </c:pt>
                <c:pt idx="4">
                  <c:v>1.1672083455774323E-2</c:v>
                </c:pt>
                <c:pt idx="5">
                  <c:v>1.1898266235674401E-2</c:v>
                </c:pt>
                <c:pt idx="6">
                  <c:v>1.3018835341365439E-2</c:v>
                </c:pt>
                <c:pt idx="7">
                  <c:v>1.1341894852135824E-2</c:v>
                </c:pt>
                <c:pt idx="8">
                  <c:v>1.0696867469879521E-2</c:v>
                </c:pt>
                <c:pt idx="9">
                  <c:v>1.1746091342112639E-2</c:v>
                </c:pt>
                <c:pt idx="10">
                  <c:v>8.5041028980788001E-3</c:v>
                </c:pt>
                <c:pt idx="11">
                  <c:v>9.3718664130204993E-3</c:v>
                </c:pt>
                <c:pt idx="12">
                  <c:v>7.1682157200229539E-3</c:v>
                </c:pt>
                <c:pt idx="13">
                  <c:v>6.0594247959580251E-3</c:v>
                </c:pt>
                <c:pt idx="14">
                  <c:v>2.0858281611293656E-3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D90-4225-A8C9-5191914B26EC}"/>
            </c:ext>
          </c:extLst>
        </c:ser>
        <c:ser>
          <c:idx val="25"/>
          <c:order val="20"/>
          <c:tx>
            <c:strRef>
              <c:f>TR!$CR$2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TR!$CU$4:$CU$17</c:f>
              <c:numCache>
                <c:formatCode>0.0</c:formatCode>
                <c:ptCount val="14"/>
                <c:pt idx="0">
                  <c:v>0</c:v>
                </c:pt>
                <c:pt idx="1">
                  <c:v>33.163152053274146</c:v>
                </c:pt>
                <c:pt idx="2">
                  <c:v>81.756381798002224</c:v>
                </c:pt>
                <c:pt idx="3">
                  <c:v>109.85294117647059</c:v>
                </c:pt>
                <c:pt idx="4">
                  <c:v>133.80410654827969</c:v>
                </c:pt>
                <c:pt idx="5">
                  <c:v>154.99167591564927</c:v>
                </c:pt>
                <c:pt idx="6">
                  <c:v>174.7974472807991</c:v>
                </c:pt>
                <c:pt idx="7">
                  <c:v>195.52441731409544</c:v>
                </c:pt>
                <c:pt idx="8">
                  <c:v>216.48168701442842</c:v>
                </c:pt>
                <c:pt idx="9">
                  <c:v>236.74805771365149</c:v>
                </c:pt>
                <c:pt idx="10">
                  <c:v>262.54162042175358</c:v>
                </c:pt>
                <c:pt idx="11">
                  <c:v>292.71087680355163</c:v>
                </c:pt>
                <c:pt idx="12">
                  <c:v>361.1098779134295</c:v>
                </c:pt>
                <c:pt idx="13">
                  <c:v>415</c:v>
                </c:pt>
              </c:numCache>
            </c:numRef>
          </c:xVal>
          <c:yVal>
            <c:numRef>
              <c:f>TR!$CV$4:$CV$17</c:f>
              <c:numCache>
                <c:formatCode>0.0000</c:formatCode>
                <c:ptCount val="14"/>
                <c:pt idx="0">
                  <c:v>0</c:v>
                </c:pt>
                <c:pt idx="1">
                  <c:v>4.4033811914323965E-3</c:v>
                </c:pt>
                <c:pt idx="2">
                  <c:v>9.2555593598273676E-3</c:v>
                </c:pt>
                <c:pt idx="3">
                  <c:v>1.0363769769989052E-2</c:v>
                </c:pt>
                <c:pt idx="4">
                  <c:v>1.2356305581509724E-2</c:v>
                </c:pt>
                <c:pt idx="5">
                  <c:v>1.3357520650042027E-2</c:v>
                </c:pt>
                <c:pt idx="6">
                  <c:v>1.3185550574390583E-2</c:v>
                </c:pt>
                <c:pt idx="7">
                  <c:v>1.2652479005383219E-2</c:v>
                </c:pt>
                <c:pt idx="8">
                  <c:v>1.0907478368017545E-2</c:v>
                </c:pt>
                <c:pt idx="9">
                  <c:v>1.0312749288061323E-2</c:v>
                </c:pt>
                <c:pt idx="10">
                  <c:v>8.467101204819286E-3</c:v>
                </c:pt>
                <c:pt idx="11">
                  <c:v>7.2770266972652401E-3</c:v>
                </c:pt>
                <c:pt idx="12">
                  <c:v>2.5108683142827715E-3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D90-4225-A8C9-5191914B26EC}"/>
            </c:ext>
          </c:extLst>
        </c:ser>
        <c:ser>
          <c:idx val="26"/>
          <c:order val="21"/>
          <c:tx>
            <c:strRef>
              <c:f>TR!$CW$2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TR!$CZ$4:$CZ$16</c:f>
              <c:numCache>
                <c:formatCode>0.0</c:formatCode>
                <c:ptCount val="13"/>
                <c:pt idx="0">
                  <c:v>0</c:v>
                </c:pt>
                <c:pt idx="1">
                  <c:v>30.732182628062361</c:v>
                </c:pt>
                <c:pt idx="2">
                  <c:v>77.870267260579055</c:v>
                </c:pt>
                <c:pt idx="3">
                  <c:v>107.90924276169265</c:v>
                </c:pt>
                <c:pt idx="4">
                  <c:v>134.48218262806236</c:v>
                </c:pt>
                <c:pt idx="5">
                  <c:v>158.97550111358572</c:v>
                </c:pt>
                <c:pt idx="6">
                  <c:v>182.54454342984408</c:v>
                </c:pt>
                <c:pt idx="7">
                  <c:v>206.57572383073494</c:v>
                </c:pt>
                <c:pt idx="8">
                  <c:v>233.37973273942094</c:v>
                </c:pt>
                <c:pt idx="9">
                  <c:v>265.72939866369711</c:v>
                </c:pt>
                <c:pt idx="10">
                  <c:v>299.23440979955456</c:v>
                </c:pt>
                <c:pt idx="11">
                  <c:v>365.08908685968822</c:v>
                </c:pt>
                <c:pt idx="12">
                  <c:v>415</c:v>
                </c:pt>
              </c:numCache>
            </c:numRef>
          </c:xVal>
          <c:yVal>
            <c:numRef>
              <c:f>TR!$DA$4:$DA$16</c:f>
              <c:numCache>
                <c:formatCode>0.0000</c:formatCode>
                <c:ptCount val="13"/>
                <c:pt idx="0">
                  <c:v>0</c:v>
                </c:pt>
                <c:pt idx="1">
                  <c:v>4.1536262342603504E-3</c:v>
                </c:pt>
                <c:pt idx="2">
                  <c:v>8.3506533174953334E-3</c:v>
                </c:pt>
                <c:pt idx="3">
                  <c:v>1.047452726158872E-2</c:v>
                </c:pt>
                <c:pt idx="4">
                  <c:v>1.1955301204819285E-2</c:v>
                </c:pt>
                <c:pt idx="5">
                  <c:v>1.2900906024096404E-2</c:v>
                </c:pt>
                <c:pt idx="6">
                  <c:v>1.166817423540314E-2</c:v>
                </c:pt>
                <c:pt idx="7">
                  <c:v>1.1422659870250235E-2</c:v>
                </c:pt>
                <c:pt idx="8">
                  <c:v>9.8590662650602321E-3</c:v>
                </c:pt>
                <c:pt idx="9">
                  <c:v>9.0836372859860598E-3</c:v>
                </c:pt>
                <c:pt idx="10">
                  <c:v>6.9048940108259104E-3</c:v>
                </c:pt>
                <c:pt idx="11">
                  <c:v>2.3451784917447541E-3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D90-4225-A8C9-5191914B26EC}"/>
            </c:ext>
          </c:extLst>
        </c:ser>
        <c:ser>
          <c:idx val="27"/>
          <c:order val="22"/>
          <c:tx>
            <c:strRef>
              <c:f>TR!$DB$2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TR!$DE$4:$DE$16</c:f>
              <c:numCache>
                <c:formatCode>0.0</c:formatCode>
                <c:ptCount val="13"/>
                <c:pt idx="0">
                  <c:v>0</c:v>
                </c:pt>
                <c:pt idx="1">
                  <c:v>30.663888888888891</c:v>
                </c:pt>
                <c:pt idx="2">
                  <c:v>80.233333333333348</c:v>
                </c:pt>
                <c:pt idx="3">
                  <c:v>113.43333333333334</c:v>
                </c:pt>
                <c:pt idx="4">
                  <c:v>142.71388888888887</c:v>
                </c:pt>
                <c:pt idx="5">
                  <c:v>171.76388888888889</c:v>
                </c:pt>
                <c:pt idx="6">
                  <c:v>197.81666666666666</c:v>
                </c:pt>
                <c:pt idx="7">
                  <c:v>223.17777777777775</c:v>
                </c:pt>
                <c:pt idx="8">
                  <c:v>252.68888888888887</c:v>
                </c:pt>
                <c:pt idx="9">
                  <c:v>286.35000000000002</c:v>
                </c:pt>
                <c:pt idx="10">
                  <c:v>317.93611111111113</c:v>
                </c:pt>
                <c:pt idx="11">
                  <c:v>373.5</c:v>
                </c:pt>
                <c:pt idx="12">
                  <c:v>415</c:v>
                </c:pt>
              </c:numCache>
            </c:numRef>
          </c:xVal>
          <c:yVal>
            <c:numRef>
              <c:f>TR!$DF$4:$DF$16</c:f>
              <c:numCache>
                <c:formatCode>0.0000</c:formatCode>
                <c:ptCount val="13"/>
                <c:pt idx="0">
                  <c:v>0</c:v>
                </c:pt>
                <c:pt idx="1">
                  <c:v>4.1628770721985689E-3</c:v>
                </c:pt>
                <c:pt idx="2">
                  <c:v>7.2465471642668214E-3</c:v>
                </c:pt>
                <c:pt idx="3">
                  <c:v>9.9898950641274815E-3</c:v>
                </c:pt>
                <c:pt idx="4">
                  <c:v>1.0322891566265067E-2</c:v>
                </c:pt>
                <c:pt idx="5">
                  <c:v>1.0598064388702345E-2</c:v>
                </c:pt>
                <c:pt idx="6">
                  <c:v>1.1694161260426328E-2</c:v>
                </c:pt>
                <c:pt idx="7">
                  <c:v>1.0263813876194433E-2</c:v>
                </c:pt>
                <c:pt idx="8">
                  <c:v>9.0340791738381995E-3</c:v>
                </c:pt>
                <c:pt idx="9">
                  <c:v>9.1038681039949387E-3</c:v>
                </c:pt>
                <c:pt idx="10">
                  <c:v>7.8278491013233226E-3</c:v>
                </c:pt>
                <c:pt idx="11">
                  <c:v>2.8204819277108406E-3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D90-4225-A8C9-5191914B26EC}"/>
            </c:ext>
          </c:extLst>
        </c:ser>
        <c:ser>
          <c:idx val="36"/>
          <c:order val="23"/>
          <c:tx>
            <c:strRef>
              <c:f>TR!$DG$2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TR!$DJ$4:$DJ$17</c:f>
              <c:numCache>
                <c:formatCode>0.0</c:formatCode>
                <c:ptCount val="14"/>
                <c:pt idx="0">
                  <c:v>0</c:v>
                </c:pt>
                <c:pt idx="1">
                  <c:v>26.128016789087091</c:v>
                </c:pt>
                <c:pt idx="2">
                  <c:v>67.279643231899257</c:v>
                </c:pt>
                <c:pt idx="3">
                  <c:v>94.49632738719832</c:v>
                </c:pt>
                <c:pt idx="4">
                  <c:v>118.44700944386149</c:v>
                </c:pt>
                <c:pt idx="5">
                  <c:v>141.0912906610703</c:v>
                </c:pt>
                <c:pt idx="6">
                  <c:v>162.42917103882476</c:v>
                </c:pt>
                <c:pt idx="7">
                  <c:v>184.20251836306403</c:v>
                </c:pt>
                <c:pt idx="8">
                  <c:v>206.62906610703044</c:v>
                </c:pt>
                <c:pt idx="9">
                  <c:v>232.10388247639037</c:v>
                </c:pt>
                <c:pt idx="10">
                  <c:v>261.71563483735571</c:v>
                </c:pt>
                <c:pt idx="11">
                  <c:v>293.7224554039874</c:v>
                </c:pt>
                <c:pt idx="12">
                  <c:v>349.02675760755511</c:v>
                </c:pt>
                <c:pt idx="13">
                  <c:v>401.28279118572925</c:v>
                </c:pt>
              </c:numCache>
            </c:numRef>
          </c:xVal>
          <c:yVal>
            <c:numRef>
              <c:f>TR!$DK$4:$DK$17</c:f>
              <c:numCache>
                <c:formatCode>0.0000</c:formatCode>
                <c:ptCount val="14"/>
                <c:pt idx="0">
                  <c:v>0</c:v>
                </c:pt>
                <c:pt idx="1">
                  <c:v>4.5311514056224902E-3</c:v>
                </c:pt>
                <c:pt idx="2">
                  <c:v>8.7598788196263291E-3</c:v>
                </c:pt>
                <c:pt idx="3">
                  <c:v>1.1030851979345956E-2</c:v>
                </c:pt>
                <c:pt idx="4">
                  <c:v>1.2631396251673359E-2</c:v>
                </c:pt>
                <c:pt idx="5">
                  <c:v>1.4412115662650609E-2</c:v>
                </c:pt>
                <c:pt idx="6">
                  <c:v>1.3451078313253002E-2</c:v>
                </c:pt>
                <c:pt idx="7">
                  <c:v>1.349479796107507E-2</c:v>
                </c:pt>
                <c:pt idx="8">
                  <c:v>1.155892416725726E-2</c:v>
                </c:pt>
                <c:pt idx="9">
                  <c:v>1.0625306316173783E-2</c:v>
                </c:pt>
                <c:pt idx="10">
                  <c:v>7.9061273666093008E-3</c:v>
                </c:pt>
                <c:pt idx="11">
                  <c:v>6.2267836019402221E-3</c:v>
                </c:pt>
                <c:pt idx="12">
                  <c:v>1.8997725137839508E-3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D90-4225-A8C9-5191914B26EC}"/>
            </c:ext>
          </c:extLst>
        </c:ser>
        <c:ser>
          <c:idx val="35"/>
          <c:order val="24"/>
          <c:tx>
            <c:strRef>
              <c:f>TR!$DL$2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TR!$DO$4:$DO$17</c:f>
              <c:numCache>
                <c:formatCode>0.0</c:formatCode>
                <c:ptCount val="14"/>
                <c:pt idx="0">
                  <c:v>0</c:v>
                </c:pt>
                <c:pt idx="1">
                  <c:v>36.533371691599541</c:v>
                </c:pt>
                <c:pt idx="2">
                  <c:v>86.915995397008061</c:v>
                </c:pt>
                <c:pt idx="3">
                  <c:v>112.70425776754891</c:v>
                </c:pt>
                <c:pt idx="4">
                  <c:v>139.68642117376294</c:v>
                </c:pt>
                <c:pt idx="5">
                  <c:v>165.47468354430379</c:v>
                </c:pt>
                <c:pt idx="6">
                  <c:v>186.96490218642117</c:v>
                </c:pt>
                <c:pt idx="7">
                  <c:v>209.17146144994246</c:v>
                </c:pt>
                <c:pt idx="8">
                  <c:v>232.33314154200229</c:v>
                </c:pt>
                <c:pt idx="9">
                  <c:v>255.73360184119679</c:v>
                </c:pt>
                <c:pt idx="10">
                  <c:v>284.14844649021865</c:v>
                </c:pt>
                <c:pt idx="11">
                  <c:v>323.3084004602992</c:v>
                </c:pt>
                <c:pt idx="12">
                  <c:v>380.37686996547757</c:v>
                </c:pt>
                <c:pt idx="13">
                  <c:v>415</c:v>
                </c:pt>
              </c:numCache>
            </c:numRef>
          </c:xVal>
          <c:yVal>
            <c:numRef>
              <c:f>TR!$DP$4:$DP$17</c:f>
              <c:numCache>
                <c:formatCode>0.0000</c:formatCode>
                <c:ptCount val="14"/>
                <c:pt idx="0">
                  <c:v>0</c:v>
                </c:pt>
                <c:pt idx="1">
                  <c:v>4.3521852114339708E-3</c:v>
                </c:pt>
                <c:pt idx="2">
                  <c:v>8.9030078936435369E-3</c:v>
                </c:pt>
                <c:pt idx="3">
                  <c:v>1.0897050602409643E-2</c:v>
                </c:pt>
                <c:pt idx="4">
                  <c:v>1.1929015108051246E-2</c:v>
                </c:pt>
                <c:pt idx="5">
                  <c:v>1.3624803212851417E-2</c:v>
                </c:pt>
                <c:pt idx="6">
                  <c:v>1.2782559571619816E-2</c:v>
                </c:pt>
                <c:pt idx="7">
                  <c:v>1.1180958835341362E-2</c:v>
                </c:pt>
                <c:pt idx="8">
                  <c:v>1.1264735677403482E-2</c:v>
                </c:pt>
                <c:pt idx="9">
                  <c:v>1.011518564052127E-2</c:v>
                </c:pt>
                <c:pt idx="10">
                  <c:v>7.4665197934595598E-3</c:v>
                </c:pt>
                <c:pt idx="11">
                  <c:v>5.7651166367598001E-3</c:v>
                </c:pt>
                <c:pt idx="12">
                  <c:v>2.2008408807644387E-3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D90-4225-A8C9-5191914B26EC}"/>
            </c:ext>
          </c:extLst>
        </c:ser>
        <c:ser>
          <c:idx val="34"/>
          <c:order val="25"/>
          <c:tx>
            <c:strRef>
              <c:f>TR!$DQ$2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TR!$DT$4:$DT$18</c:f>
              <c:numCache>
                <c:formatCode>0.0</c:formatCode>
                <c:ptCount val="15"/>
                <c:pt idx="0">
                  <c:v>0</c:v>
                </c:pt>
                <c:pt idx="1">
                  <c:v>27.422907488986784</c:v>
                </c:pt>
                <c:pt idx="2">
                  <c:v>71.985132158590304</c:v>
                </c:pt>
                <c:pt idx="3">
                  <c:v>101.69328193832598</c:v>
                </c:pt>
                <c:pt idx="4">
                  <c:v>124.0886563876652</c:v>
                </c:pt>
                <c:pt idx="5">
                  <c:v>141.91354625550662</c:v>
                </c:pt>
                <c:pt idx="6">
                  <c:v>156.76762114537445</c:v>
                </c:pt>
                <c:pt idx="7">
                  <c:v>174.59251101321587</c:v>
                </c:pt>
                <c:pt idx="8">
                  <c:v>196.30231277533039</c:v>
                </c:pt>
                <c:pt idx="9">
                  <c:v>217.78359030837004</c:v>
                </c:pt>
                <c:pt idx="10">
                  <c:v>242.00715859030834</c:v>
                </c:pt>
                <c:pt idx="11">
                  <c:v>273.08645374449338</c:v>
                </c:pt>
                <c:pt idx="12">
                  <c:v>309.19328193832598</c:v>
                </c:pt>
                <c:pt idx="13">
                  <c:v>371.35187224669602</c:v>
                </c:pt>
                <c:pt idx="14">
                  <c:v>415</c:v>
                </c:pt>
              </c:numCache>
            </c:numRef>
          </c:xVal>
          <c:yVal>
            <c:numRef>
              <c:f>TR!$DU$4:$DU$18</c:f>
              <c:numCache>
                <c:formatCode>0.0000</c:formatCode>
                <c:ptCount val="15"/>
                <c:pt idx="0">
                  <c:v>0</c:v>
                </c:pt>
                <c:pt idx="1">
                  <c:v>4.5053574297188757E-3</c:v>
                </c:pt>
                <c:pt idx="2">
                  <c:v>8.3433895582329335E-3</c:v>
                </c:pt>
                <c:pt idx="3">
                  <c:v>1.2117274917853232E-2</c:v>
                </c:pt>
                <c:pt idx="4">
                  <c:v>1.2140588400112066E-2</c:v>
                </c:pt>
                <c:pt idx="5">
                  <c:v>1.4009142857142864E-2</c:v>
                </c:pt>
                <c:pt idx="6">
                  <c:v>1.3900787148594395E-2</c:v>
                </c:pt>
                <c:pt idx="7">
                  <c:v>1.3186967871485938E-2</c:v>
                </c:pt>
                <c:pt idx="8">
                  <c:v>1.4026167649320685E-2</c:v>
                </c:pt>
                <c:pt idx="9">
                  <c:v>1.254580876698284E-2</c:v>
                </c:pt>
                <c:pt idx="10">
                  <c:v>1.1151137431080262E-2</c:v>
                </c:pt>
                <c:pt idx="11">
                  <c:v>9.0785792520732076E-3</c:v>
                </c:pt>
                <c:pt idx="12">
                  <c:v>6.1478744608062024E-3</c:v>
                </c:pt>
                <c:pt idx="13">
                  <c:v>2.0470522929413992E-3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D90-4225-A8C9-5191914B26EC}"/>
            </c:ext>
          </c:extLst>
        </c:ser>
        <c:ser>
          <c:idx val="33"/>
          <c:order val="26"/>
          <c:tx>
            <c:strRef>
              <c:f>TR!$DV$2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TR!$DY$4:$DY$17</c:f>
              <c:numCache>
                <c:formatCode>0.0</c:formatCode>
                <c:ptCount val="14"/>
                <c:pt idx="0">
                  <c:v>0</c:v>
                </c:pt>
                <c:pt idx="1">
                  <c:v>31.273377337733773</c:v>
                </c:pt>
                <c:pt idx="2">
                  <c:v>76.699669966996694</c:v>
                </c:pt>
                <c:pt idx="3">
                  <c:v>105.00550055005499</c:v>
                </c:pt>
                <c:pt idx="4">
                  <c:v>132.39823982398241</c:v>
                </c:pt>
                <c:pt idx="5">
                  <c:v>157.27997799779979</c:v>
                </c:pt>
                <c:pt idx="6">
                  <c:v>181.47689768976898</c:v>
                </c:pt>
                <c:pt idx="7">
                  <c:v>205.21727172717272</c:v>
                </c:pt>
                <c:pt idx="8">
                  <c:v>228.95764576457645</c:v>
                </c:pt>
                <c:pt idx="9">
                  <c:v>254.75247524752476</c:v>
                </c:pt>
                <c:pt idx="10">
                  <c:v>287.16721672167216</c:v>
                </c:pt>
                <c:pt idx="11">
                  <c:v>333.05005500550055</c:v>
                </c:pt>
                <c:pt idx="12">
                  <c:v>387.37898789878989</c:v>
                </c:pt>
                <c:pt idx="13">
                  <c:v>415</c:v>
                </c:pt>
              </c:numCache>
            </c:numRef>
          </c:xVal>
          <c:yVal>
            <c:numRef>
              <c:f>TR!$DZ$4:$DZ$17</c:f>
              <c:numCache>
                <c:formatCode>0.0000</c:formatCode>
                <c:ptCount val="14"/>
                <c:pt idx="0">
                  <c:v>0</c:v>
                </c:pt>
                <c:pt idx="1">
                  <c:v>4.4958367777680067E-3</c:v>
                </c:pt>
                <c:pt idx="2">
                  <c:v>8.5035483870967762E-3</c:v>
                </c:pt>
                <c:pt idx="3">
                  <c:v>1.1686638165565491E-2</c:v>
                </c:pt>
                <c:pt idx="4">
                  <c:v>1.2413307021188192E-2</c:v>
                </c:pt>
                <c:pt idx="5">
                  <c:v>1.394100637845499E-2</c:v>
                </c:pt>
                <c:pt idx="6">
                  <c:v>1.3424924424972633E-2</c:v>
                </c:pt>
                <c:pt idx="7">
                  <c:v>1.2002286697811662E-2</c:v>
                </c:pt>
                <c:pt idx="8">
                  <c:v>1.138987951807228E-2</c:v>
                </c:pt>
                <c:pt idx="9">
                  <c:v>9.9925799750726976E-3</c:v>
                </c:pt>
                <c:pt idx="10">
                  <c:v>7.598468158347675E-3</c:v>
                </c:pt>
                <c:pt idx="11">
                  <c:v>4.2515477293790542E-3</c:v>
                </c:pt>
                <c:pt idx="12">
                  <c:v>1.1368156925221585E-3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D90-4225-A8C9-5191914B26EC}"/>
            </c:ext>
          </c:extLst>
        </c:ser>
        <c:ser>
          <c:idx val="32"/>
          <c:order val="27"/>
          <c:tx>
            <c:strRef>
              <c:f>TR!$EA$2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TR!$ED$4:$ED$17</c:f>
              <c:numCache>
                <c:formatCode>0.0</c:formatCode>
                <c:ptCount val="14"/>
                <c:pt idx="0">
                  <c:v>0</c:v>
                </c:pt>
                <c:pt idx="1">
                  <c:v>28.462389380530972</c:v>
                </c:pt>
                <c:pt idx="2">
                  <c:v>73.221792035398238</c:v>
                </c:pt>
                <c:pt idx="3">
                  <c:v>101.9137168141593</c:v>
                </c:pt>
                <c:pt idx="4">
                  <c:v>125.7853982300885</c:v>
                </c:pt>
                <c:pt idx="5">
                  <c:v>149.19800884955754</c:v>
                </c:pt>
                <c:pt idx="6">
                  <c:v>171.00387168141594</c:v>
                </c:pt>
                <c:pt idx="7">
                  <c:v>190.51438053097343</c:v>
                </c:pt>
                <c:pt idx="8">
                  <c:v>211.1725663716814</c:v>
                </c:pt>
                <c:pt idx="9">
                  <c:v>234.35564159292034</c:v>
                </c:pt>
                <c:pt idx="10">
                  <c:v>260.29314159292039</c:v>
                </c:pt>
                <c:pt idx="11">
                  <c:v>292.88716814159295</c:v>
                </c:pt>
                <c:pt idx="12">
                  <c:v>363.3545353982301</c:v>
                </c:pt>
                <c:pt idx="13">
                  <c:v>415</c:v>
                </c:pt>
              </c:numCache>
            </c:numRef>
          </c:xVal>
          <c:yVal>
            <c:numRef>
              <c:f>TR!$EE$4:$EE$17</c:f>
              <c:numCache>
                <c:formatCode>0.0000</c:formatCode>
                <c:ptCount val="14"/>
                <c:pt idx="0">
                  <c:v>0</c:v>
                </c:pt>
                <c:pt idx="1">
                  <c:v>4.4672988729109993E-3</c:v>
                </c:pt>
                <c:pt idx="2">
                  <c:v>9.1120991006278605E-3</c:v>
                </c:pt>
                <c:pt idx="3">
                  <c:v>1.1714484605087018E-2</c:v>
                </c:pt>
                <c:pt idx="4">
                  <c:v>1.3278997590361446E-2</c:v>
                </c:pt>
                <c:pt idx="5">
                  <c:v>1.4892122335495826E-2</c:v>
                </c:pt>
                <c:pt idx="6">
                  <c:v>1.4305945643037266E-2</c:v>
                </c:pt>
                <c:pt idx="7">
                  <c:v>1.3956764199655787E-2</c:v>
                </c:pt>
                <c:pt idx="8">
                  <c:v>1.3555461847389524E-2</c:v>
                </c:pt>
                <c:pt idx="9">
                  <c:v>1.1898522391452634E-2</c:v>
                </c:pt>
                <c:pt idx="10">
                  <c:v>1.0372401606425672E-2</c:v>
                </c:pt>
                <c:pt idx="11">
                  <c:v>7.6586306200411448E-3</c:v>
                </c:pt>
                <c:pt idx="12">
                  <c:v>2.6517333333333322E-3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D90-4225-A8C9-5191914B26EC}"/>
            </c:ext>
          </c:extLst>
        </c:ser>
        <c:ser>
          <c:idx val="31"/>
          <c:order val="28"/>
          <c:tx>
            <c:strRef>
              <c:f>TR!$EF$2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TR!$EI$4:$EI$15</c:f>
              <c:numCache>
                <c:formatCode>0.0</c:formatCode>
                <c:ptCount val="12"/>
                <c:pt idx="0">
                  <c:v>0</c:v>
                </c:pt>
                <c:pt idx="1">
                  <c:v>11.3264192139738</c:v>
                </c:pt>
                <c:pt idx="2">
                  <c:v>33.752729257641924</c:v>
                </c:pt>
                <c:pt idx="3">
                  <c:v>55.725982532751097</c:v>
                </c:pt>
                <c:pt idx="4">
                  <c:v>77.472707423580786</c:v>
                </c:pt>
                <c:pt idx="5">
                  <c:v>98.539847161572055</c:v>
                </c:pt>
                <c:pt idx="6">
                  <c:v>121.87227074235807</c:v>
                </c:pt>
                <c:pt idx="7">
                  <c:v>147.92303493449782</c:v>
                </c:pt>
                <c:pt idx="8">
                  <c:v>176.91866812227073</c:v>
                </c:pt>
                <c:pt idx="9">
                  <c:v>212.03056768558952</c:v>
                </c:pt>
                <c:pt idx="10">
                  <c:v>323.02947598253274</c:v>
                </c:pt>
                <c:pt idx="11">
                  <c:v>415</c:v>
                </c:pt>
              </c:numCache>
            </c:numRef>
          </c:xVal>
          <c:yVal>
            <c:numRef>
              <c:f>TR!$EJ$4:$EJ$15</c:f>
              <c:numCache>
                <c:formatCode>0.0000</c:formatCode>
                <c:ptCount val="12"/>
                <c:pt idx="0">
                  <c:v>0</c:v>
                </c:pt>
                <c:pt idx="1">
                  <c:v>1.3543556626506021E-2</c:v>
                </c:pt>
                <c:pt idx="2">
                  <c:v>1.4108246865011064E-2</c:v>
                </c:pt>
                <c:pt idx="3">
                  <c:v>1.6144959839357431E-2</c:v>
                </c:pt>
                <c:pt idx="4">
                  <c:v>1.5032148594377516E-2</c:v>
                </c:pt>
                <c:pt idx="5">
                  <c:v>1.4773718875502001E-2</c:v>
                </c:pt>
                <c:pt idx="6">
                  <c:v>1.3422235147486505E-2</c:v>
                </c:pt>
                <c:pt idx="7">
                  <c:v>1.1779632213062764E-2</c:v>
                </c:pt>
                <c:pt idx="8">
                  <c:v>9.2734702189037968E-3</c:v>
                </c:pt>
                <c:pt idx="9">
                  <c:v>6.3142512908777896E-3</c:v>
                </c:pt>
                <c:pt idx="10">
                  <c:v>1.1199240310997684E-3</c:v>
                </c:pt>
                <c:pt idx="1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D90-4225-A8C9-5191914B26EC}"/>
            </c:ext>
          </c:extLst>
        </c:ser>
        <c:ser>
          <c:idx val="30"/>
          <c:order val="29"/>
          <c:tx>
            <c:strRef>
              <c:f>TR!$EK$2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TR!$EN$4:$EN$17</c:f>
              <c:numCache>
                <c:formatCode>0.0</c:formatCode>
                <c:ptCount val="14"/>
                <c:pt idx="0">
                  <c:v>0</c:v>
                </c:pt>
                <c:pt idx="1">
                  <c:v>6.1591606960081879</c:v>
                </c:pt>
                <c:pt idx="2">
                  <c:v>22.512794268167859</c:v>
                </c:pt>
                <c:pt idx="3">
                  <c:v>41.202661207778917</c:v>
                </c:pt>
                <c:pt idx="4">
                  <c:v>57.981064483111567</c:v>
                </c:pt>
                <c:pt idx="5">
                  <c:v>75.821392016376663</c:v>
                </c:pt>
                <c:pt idx="6">
                  <c:v>95.997952917093144</c:v>
                </c:pt>
                <c:pt idx="7">
                  <c:v>117.66120777891504</c:v>
                </c:pt>
                <c:pt idx="8">
                  <c:v>141.23592630501537</c:v>
                </c:pt>
                <c:pt idx="9">
                  <c:v>166.72210849539405</c:v>
                </c:pt>
                <c:pt idx="10">
                  <c:v>194.11975435005115</c:v>
                </c:pt>
                <c:pt idx="11">
                  <c:v>227.67656090071648</c:v>
                </c:pt>
                <c:pt idx="12">
                  <c:v>330.89559877175026</c:v>
                </c:pt>
                <c:pt idx="13">
                  <c:v>415</c:v>
                </c:pt>
              </c:numCache>
            </c:numRef>
          </c:xVal>
          <c:yVal>
            <c:numRef>
              <c:f>TR!$EO$4:$EO$17</c:f>
              <c:numCache>
                <c:formatCode>0.0000</c:formatCode>
                <c:ptCount val="14"/>
                <c:pt idx="0">
                  <c:v>0</c:v>
                </c:pt>
                <c:pt idx="1">
                  <c:v>1.9637415870378067E-2</c:v>
                </c:pt>
                <c:pt idx="2">
                  <c:v>1.4444101405622488E-2</c:v>
                </c:pt>
                <c:pt idx="3">
                  <c:v>1.6120499999999999E-2</c:v>
                </c:pt>
                <c:pt idx="4">
                  <c:v>1.5851726907630523E-2</c:v>
                </c:pt>
                <c:pt idx="5">
                  <c:v>1.6741097724230256E-2</c:v>
                </c:pt>
                <c:pt idx="6">
                  <c:v>1.6164053012048187E-2</c:v>
                </c:pt>
                <c:pt idx="7">
                  <c:v>1.5202808155699727E-2</c:v>
                </c:pt>
                <c:pt idx="8">
                  <c:v>1.3263418419440468E-2</c:v>
                </c:pt>
                <c:pt idx="9">
                  <c:v>1.1207616037922188E-2</c:v>
                </c:pt>
                <c:pt idx="10">
                  <c:v>9.1329766123316915E-3</c:v>
                </c:pt>
                <c:pt idx="11">
                  <c:v>5.861999999999994E-3</c:v>
                </c:pt>
                <c:pt idx="12">
                  <c:v>9.7616770110746094E-4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D90-4225-A8C9-5191914B26EC}"/>
            </c:ext>
          </c:extLst>
        </c:ser>
        <c:ser>
          <c:idx val="29"/>
          <c:order val="30"/>
          <c:tx>
            <c:strRef>
              <c:f>TR!$EP$2</c:f>
              <c:strCache>
                <c:ptCount val="1"/>
                <c:pt idx="0">
                  <c:v>1987*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TR!$ES$4:$ES$15</c:f>
              <c:numCache>
                <c:formatCode>0.0</c:formatCode>
                <c:ptCount val="12"/>
                <c:pt idx="0">
                  <c:v>0</c:v>
                </c:pt>
                <c:pt idx="1">
                  <c:v>13.613756613756612</c:v>
                </c:pt>
                <c:pt idx="2">
                  <c:v>37.767195767195766</c:v>
                </c:pt>
                <c:pt idx="3">
                  <c:v>59.06613756613757</c:v>
                </c:pt>
                <c:pt idx="4">
                  <c:v>81.023809523809518</c:v>
                </c:pt>
                <c:pt idx="5">
                  <c:v>102.98148148148148</c:v>
                </c:pt>
                <c:pt idx="6">
                  <c:v>125.81746031746033</c:v>
                </c:pt>
                <c:pt idx="7">
                  <c:v>150.62962962962962</c:v>
                </c:pt>
                <c:pt idx="8">
                  <c:v>177.41798941798942</c:v>
                </c:pt>
                <c:pt idx="9">
                  <c:v>208.8174603174603</c:v>
                </c:pt>
                <c:pt idx="10">
                  <c:v>320.58201058201058</c:v>
                </c:pt>
                <c:pt idx="11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TR!$ET$4:$ET$15</c:f>
              <c:numCache>
                <c:formatCode>0.0000</c:formatCode>
                <c:ptCount val="12"/>
                <c:pt idx="0">
                  <c:v>0</c:v>
                </c:pt>
                <c:pt idx="1">
                  <c:v>1.3137446560435292E-2</c:v>
                </c:pt>
                <c:pt idx="2">
                  <c:v>1.4872364457831326E-2</c:v>
                </c:pt>
                <c:pt idx="3">
                  <c:v>1.5177624784853695E-2</c:v>
                </c:pt>
                <c:pt idx="4">
                  <c:v>1.4725301204819284E-2</c:v>
                </c:pt>
                <c:pt idx="5">
                  <c:v>1.4712908777969009E-2</c:v>
                </c:pt>
                <c:pt idx="6">
                  <c:v>1.2909134720700981E-2</c:v>
                </c:pt>
                <c:pt idx="7">
                  <c:v>1.1452285002077279E-2</c:v>
                </c:pt>
                <c:pt idx="8">
                  <c:v>9.247195030120484E-3</c:v>
                </c:pt>
                <c:pt idx="9">
                  <c:v>6.4652585023638838E-3</c:v>
                </c:pt>
                <c:pt idx="10">
                  <c:v>1.2518800784533492E-3</c:v>
                </c:pt>
                <c:pt idx="11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8-8D90-4225-A8C9-5191914B26EC}"/>
            </c:ext>
          </c:extLst>
        </c:ser>
        <c:ser>
          <c:idx val="28"/>
          <c:order val="31"/>
          <c:tx>
            <c:strRef>
              <c:f>TR!$EU$2</c:f>
              <c:strCache>
                <c:ptCount val="1"/>
                <c:pt idx="0">
                  <c:v>1987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TR!$EX$4:$EX$16</c:f>
              <c:numCache>
                <c:formatCode>0.0</c:formatCode>
                <c:ptCount val="13"/>
                <c:pt idx="0">
                  <c:v>0</c:v>
                </c:pt>
                <c:pt idx="1">
                  <c:v>7.5991861648016279</c:v>
                </c:pt>
                <c:pt idx="2">
                  <c:v>26.808240081383516</c:v>
                </c:pt>
                <c:pt idx="3">
                  <c:v>49.605798575788398</c:v>
                </c:pt>
                <c:pt idx="4">
                  <c:v>71.981180061037634</c:v>
                </c:pt>
                <c:pt idx="5">
                  <c:v>92.878942014242114</c:v>
                </c:pt>
                <c:pt idx="6">
                  <c:v>112.9323499491353</c:v>
                </c:pt>
                <c:pt idx="7">
                  <c:v>134.46337741607323</c:v>
                </c:pt>
                <c:pt idx="8">
                  <c:v>158.10528992878943</c:v>
                </c:pt>
                <c:pt idx="9">
                  <c:v>184.70244150559512</c:v>
                </c:pt>
                <c:pt idx="10">
                  <c:v>213.41047812817902</c:v>
                </c:pt>
                <c:pt idx="11">
                  <c:v>321.48779247202441</c:v>
                </c:pt>
                <c:pt idx="12">
                  <c:v>415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TR!$EY$4:$EY$16</c:f>
              <c:numCache>
                <c:formatCode>0.0000</c:formatCode>
                <c:ptCount val="13"/>
                <c:pt idx="0">
                  <c:v>0</c:v>
                </c:pt>
                <c:pt idx="1">
                  <c:v>1.052086345381526E-2</c:v>
                </c:pt>
                <c:pt idx="2">
                  <c:v>1.3884740416210298E-2</c:v>
                </c:pt>
                <c:pt idx="3">
                  <c:v>1.5454485110252323E-2</c:v>
                </c:pt>
                <c:pt idx="4">
                  <c:v>1.6160618322345992E-2</c:v>
                </c:pt>
                <c:pt idx="5">
                  <c:v>1.6240869565217402E-2</c:v>
                </c:pt>
                <c:pt idx="6">
                  <c:v>1.5169186132284235E-2</c:v>
                </c:pt>
                <c:pt idx="7">
                  <c:v>1.4936058195044321E-2</c:v>
                </c:pt>
                <c:pt idx="8">
                  <c:v>1.2313093730855627E-2</c:v>
                </c:pt>
                <c:pt idx="9">
                  <c:v>1.0358532638014754E-2</c:v>
                </c:pt>
                <c:pt idx="10">
                  <c:v>7.833790815435648E-3</c:v>
                </c:pt>
                <c:pt idx="11">
                  <c:v>1.5399058989909991E-3</c:v>
                </c:pt>
                <c:pt idx="12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7-8D90-4225-A8C9-5191914B26EC}"/>
            </c:ext>
          </c:extLst>
        </c:ser>
        <c:ser>
          <c:idx val="15"/>
          <c:order val="32"/>
          <c:tx>
            <c:strRef>
              <c:f>TR!$EZ$2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TR!$FC$4:$FC$16</c:f>
              <c:numCache>
                <c:formatCode>General</c:formatCode>
                <c:ptCount val="13"/>
                <c:pt idx="0">
                  <c:v>0</c:v>
                </c:pt>
                <c:pt idx="1">
                  <c:v>9.0892094017094003</c:v>
                </c:pt>
                <c:pt idx="2">
                  <c:v>30.371260683760681</c:v>
                </c:pt>
                <c:pt idx="3">
                  <c:v>50.323183760683762</c:v>
                </c:pt>
                <c:pt idx="4">
                  <c:v>67.504006410256409</c:v>
                </c:pt>
                <c:pt idx="5">
                  <c:v>87.455929487179489</c:v>
                </c:pt>
                <c:pt idx="6">
                  <c:v>107.96207264957265</c:v>
                </c:pt>
                <c:pt idx="7">
                  <c:v>129.02243589743591</c:v>
                </c:pt>
                <c:pt idx="8">
                  <c:v>153.40811965811966</c:v>
                </c:pt>
                <c:pt idx="9">
                  <c:v>181.673344017094</c:v>
                </c:pt>
                <c:pt idx="10">
                  <c:v>214.92654914529913</c:v>
                </c:pt>
                <c:pt idx="11">
                  <c:v>324.107905982906</c:v>
                </c:pt>
                <c:pt idx="12">
                  <c:v>415</c:v>
                </c:pt>
              </c:numCache>
            </c:numRef>
          </c:xVal>
          <c:yVal>
            <c:numRef>
              <c:f>TR!$FD$4:$FD$16</c:f>
              <c:numCache>
                <c:formatCode>0.0000</c:formatCode>
                <c:ptCount val="13"/>
                <c:pt idx="0">
                  <c:v>0</c:v>
                </c:pt>
                <c:pt idx="1">
                  <c:v>2.7505142521304735E-2</c:v>
                </c:pt>
                <c:pt idx="2">
                  <c:v>1.3840087623220153E-2</c:v>
                </c:pt>
                <c:pt idx="3">
                  <c:v>1.6915662650602407E-2</c:v>
                </c:pt>
                <c:pt idx="4">
                  <c:v>1.578795180722891E-2</c:v>
                </c:pt>
                <c:pt idx="5">
                  <c:v>1.4363474952441342E-2</c:v>
                </c:pt>
                <c:pt idx="6">
                  <c:v>1.2530120481927717E-2</c:v>
                </c:pt>
                <c:pt idx="7">
                  <c:v>1.2404819277108431E-2</c:v>
                </c:pt>
                <c:pt idx="8">
                  <c:v>1.127710843373494E-2</c:v>
                </c:pt>
                <c:pt idx="9">
                  <c:v>7.5180722891566298E-3</c:v>
                </c:pt>
                <c:pt idx="10">
                  <c:v>5.467688937568457E-3</c:v>
                </c:pt>
                <c:pt idx="11">
                  <c:v>7.7014399059653074E-4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F0-44ED-8A1F-C9E4F7FE3BF4}"/>
            </c:ext>
          </c:extLst>
        </c:ser>
        <c:ser>
          <c:idx val="4"/>
          <c:order val="33"/>
          <c:tx>
            <c:strRef>
              <c:f>TR!$FE$2</c:f>
              <c:strCache>
                <c:ptCount val="1"/>
                <c:pt idx="0">
                  <c:v>1985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TR!$FH$4:$FH$15</c:f>
              <c:numCache>
                <c:formatCode>General</c:formatCode>
                <c:ptCount val="12"/>
                <c:pt idx="0">
                  <c:v>0</c:v>
                </c:pt>
                <c:pt idx="1">
                  <c:v>11.306089743589745</c:v>
                </c:pt>
                <c:pt idx="2">
                  <c:v>35.91346153846154</c:v>
                </c:pt>
                <c:pt idx="3">
                  <c:v>58.636485042735046</c:v>
                </c:pt>
                <c:pt idx="4">
                  <c:v>78.588408119658112</c:v>
                </c:pt>
                <c:pt idx="5">
                  <c:v>97.9861111111111</c:v>
                </c:pt>
                <c:pt idx="6">
                  <c:v>119.60069444444443</c:v>
                </c:pt>
                <c:pt idx="7">
                  <c:v>143.65384615384616</c:v>
                </c:pt>
                <c:pt idx="8">
                  <c:v>167.48530982905984</c:v>
                </c:pt>
                <c:pt idx="9">
                  <c:v>193.31196581196582</c:v>
                </c:pt>
                <c:pt idx="10">
                  <c:v>226.01095085470087</c:v>
                </c:pt>
                <c:pt idx="11">
                  <c:v>330.20432692307691</c:v>
                </c:pt>
              </c:numCache>
            </c:numRef>
          </c:xVal>
          <c:yVal>
            <c:numRef>
              <c:f>TR!$FI$4:$FI$15</c:f>
              <c:numCache>
                <c:formatCode>0.0000</c:formatCode>
                <c:ptCount val="12"/>
                <c:pt idx="0">
                  <c:v>0</c:v>
                </c:pt>
                <c:pt idx="1">
                  <c:v>1.5478384124734229E-2</c:v>
                </c:pt>
                <c:pt idx="2">
                  <c:v>1.4660240963855422E-2</c:v>
                </c:pt>
                <c:pt idx="3">
                  <c:v>1.592062367115521E-2</c:v>
                </c:pt>
                <c:pt idx="4">
                  <c:v>1.4244768547875724E-2</c:v>
                </c:pt>
                <c:pt idx="5">
                  <c:v>1.4660240963855431E-2</c:v>
                </c:pt>
                <c:pt idx="6">
                  <c:v>1.4120900995285478E-2</c:v>
                </c:pt>
                <c:pt idx="7">
                  <c:v>1.2382707299787387E-2</c:v>
                </c:pt>
                <c:pt idx="8">
                  <c:v>1.0378931655826838E-2</c:v>
                </c:pt>
                <c:pt idx="9">
                  <c:v>9.0216867469879655E-3</c:v>
                </c:pt>
                <c:pt idx="10">
                  <c:v>5.1552495697073947E-3</c:v>
                </c:pt>
                <c:pt idx="11">
                  <c:v>1.0024096385542163E-3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2FD-409C-9CFE-C00068A97F5B}"/>
            </c:ext>
          </c:extLst>
        </c:ser>
        <c:ser>
          <c:idx val="3"/>
          <c:order val="34"/>
          <c:tx>
            <c:strRef>
              <c:f>TR!$FJ$2</c:f>
              <c:strCache>
                <c:ptCount val="1"/>
                <c:pt idx="0">
                  <c:v>1984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TR!$FM$4:$FM$15</c:f>
              <c:numCache>
                <c:formatCode>General</c:formatCode>
                <c:ptCount val="12"/>
                <c:pt idx="0">
                  <c:v>0</c:v>
                </c:pt>
                <c:pt idx="1">
                  <c:v>10.197649572649572</c:v>
                </c:pt>
                <c:pt idx="2">
                  <c:v>41.455662393162385</c:v>
                </c:pt>
                <c:pt idx="3">
                  <c:v>72.491987179487182</c:v>
                </c:pt>
                <c:pt idx="4">
                  <c:v>92.998130341880341</c:v>
                </c:pt>
                <c:pt idx="5">
                  <c:v>114.05849358974359</c:v>
                </c:pt>
                <c:pt idx="6">
                  <c:v>135.67307692307691</c:v>
                </c:pt>
                <c:pt idx="7">
                  <c:v>157.28766025641028</c:v>
                </c:pt>
                <c:pt idx="8">
                  <c:v>180.56490384615387</c:v>
                </c:pt>
                <c:pt idx="9">
                  <c:v>206.05902777777777</c:v>
                </c:pt>
                <c:pt idx="10">
                  <c:v>237.09535256410257</c:v>
                </c:pt>
                <c:pt idx="11">
                  <c:v>335.19230769230768</c:v>
                </c:pt>
              </c:numCache>
            </c:numRef>
          </c:xVal>
          <c:yVal>
            <c:numRef>
              <c:f>TR!$FN$4:$FN$15</c:f>
              <c:numCache>
                <c:formatCode>0.0000</c:formatCode>
                <c:ptCount val="12"/>
                <c:pt idx="0">
                  <c:v>0</c:v>
                </c:pt>
                <c:pt idx="1">
                  <c:v>2.7947616553169196E-2</c:v>
                </c:pt>
                <c:pt idx="2">
                  <c:v>6.4101458465440726E-3</c:v>
                </c:pt>
                <c:pt idx="3">
                  <c:v>1.5036144578313248E-2</c:v>
                </c:pt>
                <c:pt idx="4">
                  <c:v>1.7093722257450858E-2</c:v>
                </c:pt>
                <c:pt idx="5">
                  <c:v>1.4244768547875724E-2</c:v>
                </c:pt>
                <c:pt idx="6">
                  <c:v>1.3532530120481921E-2</c:v>
                </c:pt>
                <c:pt idx="7">
                  <c:v>1.2345466074825607E-2</c:v>
                </c:pt>
                <c:pt idx="8">
                  <c:v>9.4139339968570008E-3</c:v>
                </c:pt>
                <c:pt idx="9">
                  <c:v>7.8449449973808164E-3</c:v>
                </c:pt>
                <c:pt idx="10">
                  <c:v>5.4676889375684613E-3</c:v>
                </c:pt>
                <c:pt idx="11">
                  <c:v>7.5180722891566329E-4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FD-409C-9CFE-C00068A97F5B}"/>
            </c:ext>
          </c:extLst>
        </c:ser>
        <c:ser>
          <c:idx val="2"/>
          <c:order val="35"/>
          <c:tx>
            <c:strRef>
              <c:f>TR!$FO$2</c:f>
              <c:strCache>
                <c:ptCount val="1"/>
                <c:pt idx="0">
                  <c:v>1983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TR!$FR$4:$FR$16</c:f>
              <c:numCache>
                <c:formatCode>General</c:formatCode>
                <c:ptCount val="13"/>
                <c:pt idx="0">
                  <c:v>0</c:v>
                </c:pt>
                <c:pt idx="1">
                  <c:v>12.96875</c:v>
                </c:pt>
                <c:pt idx="2">
                  <c:v>35.359241452991455</c:v>
                </c:pt>
                <c:pt idx="3">
                  <c:v>54.75694444444445</c:v>
                </c:pt>
                <c:pt idx="4">
                  <c:v>75.263087606837615</c:v>
                </c:pt>
                <c:pt idx="5">
                  <c:v>94.660790598290589</c:v>
                </c:pt>
                <c:pt idx="6">
                  <c:v>112.95005341880342</c:v>
                </c:pt>
                <c:pt idx="7">
                  <c:v>130.68509615384616</c:v>
                </c:pt>
                <c:pt idx="8">
                  <c:v>152.85389957264957</c:v>
                </c:pt>
                <c:pt idx="9">
                  <c:v>180.01068376068378</c:v>
                </c:pt>
                <c:pt idx="10">
                  <c:v>209.93856837606836</c:v>
                </c:pt>
                <c:pt idx="11">
                  <c:v>256.49305555555554</c:v>
                </c:pt>
                <c:pt idx="12">
                  <c:v>350.71047008547009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TR!$FS$4:$FS$16</c:f>
              <c:numCache>
                <c:formatCode>0.0000</c:formatCode>
                <c:ptCount val="13"/>
                <c:pt idx="0">
                  <c:v>0</c:v>
                </c:pt>
                <c:pt idx="1">
                  <c:v>1.3108433734939759E-2</c:v>
                </c:pt>
                <c:pt idx="2">
                  <c:v>1.5389936215450031E-2</c:v>
                </c:pt>
                <c:pt idx="3">
                  <c:v>1.6038554216867465E-2</c:v>
                </c:pt>
                <c:pt idx="4">
                  <c:v>1.614407102092582E-2</c:v>
                </c:pt>
                <c:pt idx="5">
                  <c:v>1.5787951807228914E-2</c:v>
                </c:pt>
                <c:pt idx="6">
                  <c:v>1.5389936215450034E-2</c:v>
                </c:pt>
                <c:pt idx="7">
                  <c:v>1.6239036144578309E-2</c:v>
                </c:pt>
                <c:pt idx="8">
                  <c:v>1.1547759036144589E-2</c:v>
                </c:pt>
                <c:pt idx="9">
                  <c:v>1.0525301204819265E-2</c:v>
                </c:pt>
                <c:pt idx="10">
                  <c:v>8.1195180722891617E-3</c:v>
                </c:pt>
                <c:pt idx="11">
                  <c:v>3.3413654618473913E-3</c:v>
                </c:pt>
                <c:pt idx="12">
                  <c:v>5.4441213128375457E-4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62FD-409C-9CFE-C00068A97F5B}"/>
            </c:ext>
          </c:extLst>
        </c:ser>
        <c:ser>
          <c:idx val="0"/>
          <c:order val="36"/>
          <c:tx>
            <c:strRef>
              <c:f>TR!$FT$2</c:f>
              <c:strCache>
                <c:ptCount val="1"/>
                <c:pt idx="0">
                  <c:v>1982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TR!$FW$4:$FW$18</c:f>
              <c:numCache>
                <c:formatCode>General</c:formatCode>
                <c:ptCount val="15"/>
                <c:pt idx="0">
                  <c:v>0</c:v>
                </c:pt>
                <c:pt idx="1">
                  <c:v>5.7638888888888884</c:v>
                </c:pt>
                <c:pt idx="2">
                  <c:v>22.612179487179489</c:v>
                </c:pt>
                <c:pt idx="3">
                  <c:v>44.78098290598291</c:v>
                </c:pt>
                <c:pt idx="4">
                  <c:v>64.732905982905976</c:v>
                </c:pt>
                <c:pt idx="5">
                  <c:v>80.251068376068389</c:v>
                </c:pt>
                <c:pt idx="6">
                  <c:v>95.769230769230774</c:v>
                </c:pt>
                <c:pt idx="7">
                  <c:v>113.5042735042735</c:v>
                </c:pt>
                <c:pt idx="8">
                  <c:v>133.45619658119659</c:v>
                </c:pt>
                <c:pt idx="9">
                  <c:v>151.19123931623932</c:v>
                </c:pt>
                <c:pt idx="10">
                  <c:v>168.92628205128204</c:v>
                </c:pt>
                <c:pt idx="11">
                  <c:v>187.76976495726495</c:v>
                </c:pt>
                <c:pt idx="12">
                  <c:v>212.15544871794873</c:v>
                </c:pt>
                <c:pt idx="13">
                  <c:v>242.08333333333334</c:v>
                </c:pt>
                <c:pt idx="14">
                  <c:v>335.19230769230768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TR!$FX$4:$FX$18</c:f>
              <c:numCache>
                <c:formatCode>0.0000</c:formatCode>
                <c:ptCount val="15"/>
                <c:pt idx="0">
                  <c:v>0</c:v>
                </c:pt>
                <c:pt idx="1">
                  <c:v>1.5180722891566266E-2</c:v>
                </c:pt>
                <c:pt idx="2">
                  <c:v>1.3532530120481926E-2</c:v>
                </c:pt>
                <c:pt idx="3">
                  <c:v>1.804337349397591E-2</c:v>
                </c:pt>
                <c:pt idx="4">
                  <c:v>1.4096385542168671E-2</c:v>
                </c:pt>
                <c:pt idx="5">
                  <c:v>1.5036144578313242E-2</c:v>
                </c:pt>
                <c:pt idx="6">
                  <c:v>1.4096385542168683E-2</c:v>
                </c:pt>
                <c:pt idx="7">
                  <c:v>1.5506024096385546E-2</c:v>
                </c:pt>
                <c:pt idx="8">
                  <c:v>1.0149397590361448E-2</c:v>
                </c:pt>
                <c:pt idx="9">
                  <c:v>1.5036144578313241E-2</c:v>
                </c:pt>
                <c:pt idx="10">
                  <c:v>6.7662650602409551E-3</c:v>
                </c:pt>
                <c:pt idx="11">
                  <c:v>8.0550774526678189E-3</c:v>
                </c:pt>
                <c:pt idx="12">
                  <c:v>6.0144578313253046E-3</c:v>
                </c:pt>
                <c:pt idx="13">
                  <c:v>3.7590361445783188E-3</c:v>
                </c:pt>
                <c:pt idx="14">
                  <c:v>5.0120481927710893E-4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62FD-409C-9CFE-C00068A97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368280"/>
        <c:axId val="433367104"/>
        <c:extLst xmlns:c16r2="http://schemas.microsoft.com/office/drawing/2015/06/chart"/>
      </c:scatterChart>
      <c:valAx>
        <c:axId val="43336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67104"/>
        <c:crosses val="autoZero"/>
        <c:crossBetween val="midCat"/>
      </c:valAx>
      <c:valAx>
        <c:axId val="433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Diff.</a:t>
                </a:r>
                <a:r>
                  <a:rPr lang="en-MY" baseline="0"/>
                  <a:t> Worth ($/mm)</a:t>
                </a:r>
                <a:endParaRPr lang="en-MY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68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Integral Reactivity Curve (TR)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TR!$B$2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TR!$B$4:$B$20</c:f>
              <c:numCache>
                <c:formatCode>General</c:formatCode>
                <c:ptCount val="17"/>
                <c:pt idx="0">
                  <c:v>0</c:v>
                </c:pt>
                <c:pt idx="1">
                  <c:v>25</c:v>
                </c:pt>
                <c:pt idx="2">
                  <c:v>65</c:v>
                </c:pt>
                <c:pt idx="3">
                  <c:v>80</c:v>
                </c:pt>
                <c:pt idx="4">
                  <c:v>100</c:v>
                </c:pt>
                <c:pt idx="5">
                  <c:v>115</c:v>
                </c:pt>
                <c:pt idx="6">
                  <c:v>130</c:v>
                </c:pt>
                <c:pt idx="7">
                  <c:v>147</c:v>
                </c:pt>
                <c:pt idx="8">
                  <c:v>165</c:v>
                </c:pt>
                <c:pt idx="9">
                  <c:v>180</c:v>
                </c:pt>
                <c:pt idx="10">
                  <c:v>196</c:v>
                </c:pt>
                <c:pt idx="11">
                  <c:v>210</c:v>
                </c:pt>
                <c:pt idx="12">
                  <c:v>225</c:v>
                </c:pt>
                <c:pt idx="13">
                  <c:v>245</c:v>
                </c:pt>
                <c:pt idx="14">
                  <c:v>270</c:v>
                </c:pt>
                <c:pt idx="15">
                  <c:v>310</c:v>
                </c:pt>
                <c:pt idx="16">
                  <c:v>399</c:v>
                </c:pt>
              </c:numCache>
            </c:numRef>
          </c:xVal>
          <c:yVal>
            <c:numRef>
              <c:f>TR!$C$4:$C$20</c:f>
              <c:numCache>
                <c:formatCode>General</c:formatCode>
                <c:ptCount val="17"/>
                <c:pt idx="0">
                  <c:v>0</c:v>
                </c:pt>
                <c:pt idx="1">
                  <c:v>0.19626906713000505</c:v>
                </c:pt>
                <c:pt idx="2">
                  <c:v>0.45175611626543311</c:v>
                </c:pt>
                <c:pt idx="3">
                  <c:v>0.61089272904126013</c:v>
                </c:pt>
                <c:pt idx="4">
                  <c:v>0.83296242087190908</c:v>
                </c:pt>
                <c:pt idx="5">
                  <c:v>0.99252691153752559</c:v>
                </c:pt>
                <c:pt idx="6">
                  <c:v>1.1824683251784249</c:v>
                </c:pt>
                <c:pt idx="7">
                  <c:v>1.3834915571958242</c:v>
                </c:pt>
                <c:pt idx="8">
                  <c:v>1.5746140476217854</c:v>
                </c:pt>
                <c:pt idx="9">
                  <c:v>1.7589037597383455</c:v>
                </c:pt>
                <c:pt idx="10">
                  <c:v>1.9424373848082934</c:v>
                </c:pt>
                <c:pt idx="11">
                  <c:v>2.1030486471190981</c:v>
                </c:pt>
                <c:pt idx="12">
                  <c:v>2.2627888800369829</c:v>
                </c:pt>
                <c:pt idx="13">
                  <c:v>2.436046305811232</c:v>
                </c:pt>
                <c:pt idx="14">
                  <c:v>2.6175844830402237</c:v>
                </c:pt>
                <c:pt idx="15">
                  <c:v>2.821703932348655</c:v>
                </c:pt>
                <c:pt idx="16">
                  <c:v>2.9380039323486549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D73-40DD-A03A-E0552658D79D}"/>
            </c:ext>
          </c:extLst>
        </c:ser>
        <c:ser>
          <c:idx val="16"/>
          <c:order val="1"/>
          <c:tx>
            <c:strRef>
              <c:f>TR!$F$2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TR!$F$4:$F$16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110</c:v>
                </c:pt>
                <c:pt idx="8">
                  <c:v>130</c:v>
                </c:pt>
                <c:pt idx="9">
                  <c:v>155</c:v>
                </c:pt>
                <c:pt idx="10">
                  <c:v>190</c:v>
                </c:pt>
                <c:pt idx="11">
                  <c:v>400</c:v>
                </c:pt>
                <c:pt idx="12">
                  <c:v>400</c:v>
                </c:pt>
              </c:numCache>
            </c:numRef>
          </c:xVal>
          <c:yVal>
            <c:numRef>
              <c:f>TR!$G$4:$G$16</c:f>
              <c:numCache>
                <c:formatCode>General</c:formatCode>
                <c:ptCount val="13"/>
                <c:pt idx="0">
                  <c:v>0</c:v>
                </c:pt>
                <c:pt idx="1">
                  <c:v>0.188</c:v>
                </c:pt>
                <c:pt idx="2">
                  <c:v>0.38429999999999997</c:v>
                </c:pt>
                <c:pt idx="3">
                  <c:v>0.57679999999999998</c:v>
                </c:pt>
                <c:pt idx="4">
                  <c:v>0.78320000000000001</c:v>
                </c:pt>
                <c:pt idx="5">
                  <c:v>0.97160000000000002</c:v>
                </c:pt>
                <c:pt idx="6">
                  <c:v>1.1608000000000001</c:v>
                </c:pt>
                <c:pt idx="7">
                  <c:v>1.3831</c:v>
                </c:pt>
                <c:pt idx="8">
                  <c:v>1.5992</c:v>
                </c:pt>
                <c:pt idx="9">
                  <c:v>1.8290999999999999</c:v>
                </c:pt>
                <c:pt idx="10">
                  <c:v>2.0718999999999999</c:v>
                </c:pt>
                <c:pt idx="11">
                  <c:v>2.3277999999999999</c:v>
                </c:pt>
                <c:pt idx="12">
                  <c:v>2.3277999999999999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08C-43BD-AE28-340BF45B71BD}"/>
            </c:ext>
          </c:extLst>
        </c:ser>
        <c:ser>
          <c:idx val="17"/>
          <c:order val="2"/>
          <c:tx>
            <c:strRef>
              <c:f>TR!$J$2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TR!$J$4:$J$16</c:f>
              <c:numCache>
                <c:formatCode>0</c:formatCode>
                <c:ptCount val="13"/>
                <c:pt idx="0">
                  <c:v>0</c:v>
                </c:pt>
                <c:pt idx="1">
                  <c:v>20</c:v>
                </c:pt>
                <c:pt idx="2">
                  <c:v>35</c:v>
                </c:pt>
                <c:pt idx="3">
                  <c:v>50</c:v>
                </c:pt>
                <c:pt idx="4">
                  <c:v>65</c:v>
                </c:pt>
                <c:pt idx="5">
                  <c:v>80</c:v>
                </c:pt>
                <c:pt idx="6">
                  <c:v>95</c:v>
                </c:pt>
                <c:pt idx="7">
                  <c:v>110</c:v>
                </c:pt>
                <c:pt idx="8">
                  <c:v>130</c:v>
                </c:pt>
                <c:pt idx="9">
                  <c:v>151</c:v>
                </c:pt>
                <c:pt idx="10">
                  <c:v>184</c:v>
                </c:pt>
                <c:pt idx="11">
                  <c:v>416</c:v>
                </c:pt>
                <c:pt idx="12">
                  <c:v>416</c:v>
                </c:pt>
              </c:numCache>
            </c:numRef>
          </c:xVal>
          <c:yVal>
            <c:numRef>
              <c:f>TR!$K$4:$K$16</c:f>
              <c:numCache>
                <c:formatCode>General</c:formatCode>
                <c:ptCount val="13"/>
                <c:pt idx="0">
                  <c:v>0</c:v>
                </c:pt>
                <c:pt idx="1">
                  <c:v>0.252</c:v>
                </c:pt>
                <c:pt idx="2">
                  <c:v>0.45369999999999999</c:v>
                </c:pt>
                <c:pt idx="3">
                  <c:v>0.64829999999999999</c:v>
                </c:pt>
                <c:pt idx="4">
                  <c:v>0.85270000000000001</c:v>
                </c:pt>
                <c:pt idx="5">
                  <c:v>1.0475000000000001</c:v>
                </c:pt>
                <c:pt idx="6">
                  <c:v>1.2497</c:v>
                </c:pt>
                <c:pt idx="7">
                  <c:v>1.4168000000000001</c:v>
                </c:pt>
                <c:pt idx="8">
                  <c:v>1.605</c:v>
                </c:pt>
                <c:pt idx="9">
                  <c:v>1.7926</c:v>
                </c:pt>
                <c:pt idx="10">
                  <c:v>2.0061999999999998</c:v>
                </c:pt>
                <c:pt idx="11">
                  <c:v>2.2907999999999999</c:v>
                </c:pt>
                <c:pt idx="12">
                  <c:v>2.2907999999999999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08C-43BD-AE28-340BF45B71BD}"/>
            </c:ext>
          </c:extLst>
        </c:ser>
        <c:ser>
          <c:idx val="18"/>
          <c:order val="3"/>
          <c:tx>
            <c:strRef>
              <c:f>TR!$N$2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TR!$N$4:$N$18</c:f>
              <c:numCache>
                <c:formatCode>0</c:formatCode>
                <c:ptCount val="15"/>
                <c:pt idx="0">
                  <c:v>0</c:v>
                </c:pt>
                <c:pt idx="1">
                  <c:v>70</c:v>
                </c:pt>
                <c:pt idx="2">
                  <c:v>100</c:v>
                </c:pt>
                <c:pt idx="3">
                  <c:v>119</c:v>
                </c:pt>
                <c:pt idx="4">
                  <c:v>139</c:v>
                </c:pt>
                <c:pt idx="5">
                  <c:v>159</c:v>
                </c:pt>
                <c:pt idx="6">
                  <c:v>176</c:v>
                </c:pt>
                <c:pt idx="7">
                  <c:v>192</c:v>
                </c:pt>
                <c:pt idx="8">
                  <c:v>212</c:v>
                </c:pt>
                <c:pt idx="9">
                  <c:v>232</c:v>
                </c:pt>
                <c:pt idx="10">
                  <c:v>257</c:v>
                </c:pt>
                <c:pt idx="11">
                  <c:v>282</c:v>
                </c:pt>
                <c:pt idx="12">
                  <c:v>314</c:v>
                </c:pt>
                <c:pt idx="13">
                  <c:v>416</c:v>
                </c:pt>
                <c:pt idx="14">
                  <c:v>416</c:v>
                </c:pt>
              </c:numCache>
            </c:numRef>
          </c:xVal>
          <c:yVal>
            <c:numRef>
              <c:f>TR!$O$4:$O$18</c:f>
              <c:numCache>
                <c:formatCode>General</c:formatCode>
                <c:ptCount val="15"/>
                <c:pt idx="0">
                  <c:v>0</c:v>
                </c:pt>
                <c:pt idx="1">
                  <c:v>0.2681</c:v>
                </c:pt>
                <c:pt idx="2">
                  <c:v>0.47220000000000001</c:v>
                </c:pt>
                <c:pt idx="3">
                  <c:v>0.65039999999999998</c:v>
                </c:pt>
                <c:pt idx="4">
                  <c:v>0.82539999999999991</c:v>
                </c:pt>
                <c:pt idx="5">
                  <c:v>1.0308999999999999</c:v>
                </c:pt>
                <c:pt idx="6">
                  <c:v>1.2273999999999998</c:v>
                </c:pt>
                <c:pt idx="7">
                  <c:v>1.3947999999999998</c:v>
                </c:pt>
                <c:pt idx="8">
                  <c:v>1.6172999999999997</c:v>
                </c:pt>
                <c:pt idx="9">
                  <c:v>1.8231999999999997</c:v>
                </c:pt>
                <c:pt idx="10">
                  <c:v>2.0451999999999999</c:v>
                </c:pt>
                <c:pt idx="11">
                  <c:v>2.2206000000000001</c:v>
                </c:pt>
                <c:pt idx="12">
                  <c:v>2.4009</c:v>
                </c:pt>
                <c:pt idx="13">
                  <c:v>2.5640999999999998</c:v>
                </c:pt>
                <c:pt idx="14">
                  <c:v>2.5640999999999998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08C-43BD-AE28-340BF45B71BD}"/>
            </c:ext>
          </c:extLst>
        </c:ser>
        <c:ser>
          <c:idx val="19"/>
          <c:order val="4"/>
          <c:tx>
            <c:strRef>
              <c:f>TR!$R$2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TR!$R$4:$R$17</c:f>
              <c:numCache>
                <c:formatCode>0</c:formatCode>
                <c:ptCount val="14"/>
                <c:pt idx="0">
                  <c:v>0</c:v>
                </c:pt>
                <c:pt idx="1">
                  <c:v>20</c:v>
                </c:pt>
                <c:pt idx="2">
                  <c:v>37</c:v>
                </c:pt>
                <c:pt idx="3">
                  <c:v>57</c:v>
                </c:pt>
                <c:pt idx="4">
                  <c:v>74</c:v>
                </c:pt>
                <c:pt idx="5">
                  <c:v>91</c:v>
                </c:pt>
                <c:pt idx="6">
                  <c:v>108</c:v>
                </c:pt>
                <c:pt idx="7">
                  <c:v>126</c:v>
                </c:pt>
                <c:pt idx="8">
                  <c:v>148</c:v>
                </c:pt>
                <c:pt idx="9">
                  <c:v>173</c:v>
                </c:pt>
                <c:pt idx="10">
                  <c:v>200</c:v>
                </c:pt>
                <c:pt idx="11">
                  <c:v>230</c:v>
                </c:pt>
                <c:pt idx="12">
                  <c:v>416</c:v>
                </c:pt>
                <c:pt idx="13">
                  <c:v>416</c:v>
                </c:pt>
              </c:numCache>
            </c:numRef>
          </c:xVal>
          <c:yVal>
            <c:numRef>
              <c:f>TR!$S$4:$S$17</c:f>
              <c:numCache>
                <c:formatCode>General</c:formatCode>
                <c:ptCount val="14"/>
                <c:pt idx="0">
                  <c:v>0</c:v>
                </c:pt>
                <c:pt idx="1">
                  <c:v>0.2165</c:v>
                </c:pt>
                <c:pt idx="2">
                  <c:v>0.46329999999999999</c:v>
                </c:pt>
                <c:pt idx="3">
                  <c:v>0.69819999999999993</c:v>
                </c:pt>
                <c:pt idx="4">
                  <c:v>0.91919999999999991</c:v>
                </c:pt>
                <c:pt idx="5">
                  <c:v>1.1656</c:v>
                </c:pt>
                <c:pt idx="6">
                  <c:v>1.3738999999999999</c:v>
                </c:pt>
                <c:pt idx="7">
                  <c:v>1.5524</c:v>
                </c:pt>
                <c:pt idx="8">
                  <c:v>1.7386999999999999</c:v>
                </c:pt>
                <c:pt idx="9">
                  <c:v>1.9467999999999999</c:v>
                </c:pt>
                <c:pt idx="10">
                  <c:v>2.1408</c:v>
                </c:pt>
                <c:pt idx="11">
                  <c:v>2.2739000000000003</c:v>
                </c:pt>
                <c:pt idx="12">
                  <c:v>2.4035000000000002</c:v>
                </c:pt>
                <c:pt idx="13">
                  <c:v>2.4035000000000002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08C-43BD-AE28-340BF45B71BD}"/>
            </c:ext>
          </c:extLst>
        </c:ser>
        <c:ser>
          <c:idx val="20"/>
          <c:order val="5"/>
          <c:tx>
            <c:strRef>
              <c:f>TR!$V$2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TR!$V$4:$V$17</c:f>
              <c:numCache>
                <c:formatCode>0</c:formatCode>
                <c:ptCount val="14"/>
                <c:pt idx="0">
                  <c:v>0</c:v>
                </c:pt>
                <c:pt idx="1">
                  <c:v>67</c:v>
                </c:pt>
                <c:pt idx="2">
                  <c:v>98</c:v>
                </c:pt>
                <c:pt idx="3">
                  <c:v>119</c:v>
                </c:pt>
                <c:pt idx="4">
                  <c:v>140</c:v>
                </c:pt>
                <c:pt idx="5">
                  <c:v>161</c:v>
                </c:pt>
                <c:pt idx="6">
                  <c:v>187</c:v>
                </c:pt>
                <c:pt idx="7">
                  <c:v>208</c:v>
                </c:pt>
                <c:pt idx="8">
                  <c:v>234</c:v>
                </c:pt>
                <c:pt idx="9">
                  <c:v>260</c:v>
                </c:pt>
                <c:pt idx="10">
                  <c:v>302</c:v>
                </c:pt>
                <c:pt idx="11">
                  <c:v>353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TR!$W$4:$W$17</c:f>
              <c:numCache>
                <c:formatCode>General</c:formatCode>
                <c:ptCount val="14"/>
                <c:pt idx="0">
                  <c:v>0</c:v>
                </c:pt>
                <c:pt idx="1">
                  <c:v>0.23549999999999999</c:v>
                </c:pt>
                <c:pt idx="2">
                  <c:v>0.50870000000000004</c:v>
                </c:pt>
                <c:pt idx="3">
                  <c:v>0.74319999999999997</c:v>
                </c:pt>
                <c:pt idx="4">
                  <c:v>0.95979999999999999</c:v>
                </c:pt>
                <c:pt idx="5">
                  <c:v>1.2229000000000001</c:v>
                </c:pt>
                <c:pt idx="6">
                  <c:v>1.49</c:v>
                </c:pt>
                <c:pt idx="7">
                  <c:v>1.6947000000000001</c:v>
                </c:pt>
                <c:pt idx="8">
                  <c:v>1.859</c:v>
                </c:pt>
                <c:pt idx="9">
                  <c:v>2.1172</c:v>
                </c:pt>
                <c:pt idx="10">
                  <c:v>2.2686999999999999</c:v>
                </c:pt>
                <c:pt idx="11">
                  <c:v>2.5139999999999998</c:v>
                </c:pt>
                <c:pt idx="12">
                  <c:v>2.6873999999999998</c:v>
                </c:pt>
                <c:pt idx="13">
                  <c:v>2.6873999999999998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08C-43BD-AE28-340BF45B71BD}"/>
            </c:ext>
          </c:extLst>
        </c:ser>
        <c:ser>
          <c:idx val="14"/>
          <c:order val="6"/>
          <c:tx>
            <c:strRef>
              <c:f>TR!$Z$2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TR!$AA$4:$AA$19</c:f>
              <c:numCache>
                <c:formatCode>0</c:formatCode>
                <c:ptCount val="16"/>
                <c:pt idx="0">
                  <c:v>0</c:v>
                </c:pt>
                <c:pt idx="1">
                  <c:v>67.112211221122109</c:v>
                </c:pt>
                <c:pt idx="2">
                  <c:v>93.135313531353134</c:v>
                </c:pt>
                <c:pt idx="3">
                  <c:v>116.87568756875687</c:v>
                </c:pt>
                <c:pt idx="4">
                  <c:v>138.33333333333331</c:v>
                </c:pt>
                <c:pt idx="5">
                  <c:v>161.16061606160616</c:v>
                </c:pt>
                <c:pt idx="6">
                  <c:v>179.87898789878989</c:v>
                </c:pt>
                <c:pt idx="7">
                  <c:v>195.85808580858085</c:v>
                </c:pt>
                <c:pt idx="8">
                  <c:v>213.20682068206821</c:v>
                </c:pt>
                <c:pt idx="9">
                  <c:v>235.57755775577556</c:v>
                </c:pt>
                <c:pt idx="10">
                  <c:v>257.03520352035201</c:v>
                </c:pt>
                <c:pt idx="11">
                  <c:v>278.94939493949391</c:v>
                </c:pt>
                <c:pt idx="12">
                  <c:v>309.08140814081406</c:v>
                </c:pt>
                <c:pt idx="13">
                  <c:v>338.75687568756877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TR!$AB$4:$AB$19</c:f>
              <c:numCache>
                <c:formatCode>General</c:formatCode>
                <c:ptCount val="16"/>
                <c:pt idx="0">
                  <c:v>0</c:v>
                </c:pt>
                <c:pt idx="1">
                  <c:v>0.24272333333333332</c:v>
                </c:pt>
                <c:pt idx="2">
                  <c:v>0.42609733333333333</c:v>
                </c:pt>
                <c:pt idx="3">
                  <c:v>0.65269899999999992</c:v>
                </c:pt>
                <c:pt idx="4">
                  <c:v>0.88493899999999992</c:v>
                </c:pt>
                <c:pt idx="5">
                  <c:v>1.128919</c:v>
                </c:pt>
                <c:pt idx="6">
                  <c:v>1.362279</c:v>
                </c:pt>
                <c:pt idx="7">
                  <c:v>1.5463273333333334</c:v>
                </c:pt>
                <c:pt idx="8">
                  <c:v>1.7605523333333335</c:v>
                </c:pt>
                <c:pt idx="9">
                  <c:v>2.0032756666666667</c:v>
                </c:pt>
                <c:pt idx="10">
                  <c:v>2.2118756666666668</c:v>
                </c:pt>
                <c:pt idx="11">
                  <c:v>2.4078356666666667</c:v>
                </c:pt>
                <c:pt idx="12">
                  <c:v>2.6301740000000002</c:v>
                </c:pt>
                <c:pt idx="13">
                  <c:v>2.8135480000000004</c:v>
                </c:pt>
                <c:pt idx="14">
                  <c:v>2.9218530000000005</c:v>
                </c:pt>
                <c:pt idx="15">
                  <c:v>2.9218530000000005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FF92-4781-A75E-18D5E0C4874B}"/>
            </c:ext>
          </c:extLst>
        </c:ser>
        <c:ser>
          <c:idx val="13"/>
          <c:order val="7"/>
          <c:tx>
            <c:strRef>
              <c:f>TR!$AE$2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TR!$AF$4:$AF$19</c:f>
              <c:numCache>
                <c:formatCode>0</c:formatCode>
                <c:ptCount val="16"/>
                <c:pt idx="0">
                  <c:v>0</c:v>
                </c:pt>
                <c:pt idx="1">
                  <c:v>57.651598676957001</c:v>
                </c:pt>
                <c:pt idx="2">
                  <c:v>87.850055126791617</c:v>
                </c:pt>
                <c:pt idx="3">
                  <c:v>110.72767364939361</c:v>
                </c:pt>
                <c:pt idx="4">
                  <c:v>134.52039691289968</c:v>
                </c:pt>
                <c:pt idx="5">
                  <c:v>157.85556780595371</c:v>
                </c:pt>
                <c:pt idx="6">
                  <c:v>179.36052921719957</c:v>
                </c:pt>
                <c:pt idx="7">
                  <c:v>199.03528114663729</c:v>
                </c:pt>
                <c:pt idx="8">
                  <c:v>216.42227122381476</c:v>
                </c:pt>
                <c:pt idx="9">
                  <c:v>236.09702315325248</c:v>
                </c:pt>
                <c:pt idx="10">
                  <c:v>261.7199558985667</c:v>
                </c:pt>
                <c:pt idx="11">
                  <c:v>284.14002205071665</c:v>
                </c:pt>
                <c:pt idx="12">
                  <c:v>306.56008820286661</c:v>
                </c:pt>
                <c:pt idx="13">
                  <c:v>334.01323042998899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TR!$AG$4:$AG$19</c:f>
              <c:numCache>
                <c:formatCode>General</c:formatCode>
                <c:ptCount val="16"/>
                <c:pt idx="0">
                  <c:v>0</c:v>
                </c:pt>
                <c:pt idx="1">
                  <c:v>0.20480000000000001</c:v>
                </c:pt>
                <c:pt idx="2">
                  <c:v>0.41910000000000003</c:v>
                </c:pt>
                <c:pt idx="3">
                  <c:v>0.62160000000000004</c:v>
                </c:pt>
                <c:pt idx="4">
                  <c:v>0.84820000000000007</c:v>
                </c:pt>
                <c:pt idx="5">
                  <c:v>1.0669</c:v>
                </c:pt>
                <c:pt idx="6">
                  <c:v>1.3173999999999999</c:v>
                </c:pt>
                <c:pt idx="7">
                  <c:v>1.4904999999999999</c:v>
                </c:pt>
                <c:pt idx="8">
                  <c:v>1.7055</c:v>
                </c:pt>
                <c:pt idx="9">
                  <c:v>1.9249000000000001</c:v>
                </c:pt>
                <c:pt idx="10">
                  <c:v>2.1715</c:v>
                </c:pt>
                <c:pt idx="11">
                  <c:v>2.3536000000000001</c:v>
                </c:pt>
                <c:pt idx="12">
                  <c:v>2.5078</c:v>
                </c:pt>
                <c:pt idx="13">
                  <c:v>2.6482999999999999</c:v>
                </c:pt>
                <c:pt idx="14">
                  <c:v>2.7883999999999998</c:v>
                </c:pt>
                <c:pt idx="15">
                  <c:v>2.7883999999999998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FF92-4781-A75E-18D5E0C4874B}"/>
            </c:ext>
          </c:extLst>
        </c:ser>
        <c:ser>
          <c:idx val="12"/>
          <c:order val="8"/>
          <c:tx>
            <c:strRef>
              <c:f>TR!$AJ$2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TR!$AK$4:$AK$19</c:f>
              <c:numCache>
                <c:formatCode>0</c:formatCode>
                <c:ptCount val="16"/>
                <c:pt idx="0">
                  <c:v>0</c:v>
                </c:pt>
                <c:pt idx="1">
                  <c:v>56.549450549450547</c:v>
                </c:pt>
                <c:pt idx="2">
                  <c:v>89.384615384615387</c:v>
                </c:pt>
                <c:pt idx="3">
                  <c:v>114.92307692307693</c:v>
                </c:pt>
                <c:pt idx="4">
                  <c:v>136.8131868131868</c:v>
                </c:pt>
                <c:pt idx="5">
                  <c:v>158.7032967032967</c:v>
                </c:pt>
                <c:pt idx="6">
                  <c:v>176.48901098901098</c:v>
                </c:pt>
                <c:pt idx="7">
                  <c:v>194.73076923076923</c:v>
                </c:pt>
                <c:pt idx="8">
                  <c:v>213.88461538461536</c:v>
                </c:pt>
                <c:pt idx="9">
                  <c:v>231.21428571428572</c:v>
                </c:pt>
                <c:pt idx="10">
                  <c:v>250.36813186813185</c:v>
                </c:pt>
                <c:pt idx="11">
                  <c:v>273.17032967032969</c:v>
                </c:pt>
                <c:pt idx="12">
                  <c:v>298.70879120879118</c:v>
                </c:pt>
                <c:pt idx="13">
                  <c:v>332.91208791208794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TR!$AL$4:$AL$19</c:f>
              <c:numCache>
                <c:formatCode>General</c:formatCode>
                <c:ptCount val="16"/>
                <c:pt idx="0">
                  <c:v>0</c:v>
                </c:pt>
                <c:pt idx="1">
                  <c:v>0.19564899999999999</c:v>
                </c:pt>
                <c:pt idx="2">
                  <c:v>0.43527566666666662</c:v>
                </c:pt>
                <c:pt idx="3">
                  <c:v>0.68550233333333321</c:v>
                </c:pt>
                <c:pt idx="4">
                  <c:v>0.93380011111111094</c:v>
                </c:pt>
                <c:pt idx="5">
                  <c:v>1.166420111111111</c:v>
                </c:pt>
                <c:pt idx="6">
                  <c:v>1.3814645555555554</c:v>
                </c:pt>
                <c:pt idx="7">
                  <c:v>1.5674067777777776</c:v>
                </c:pt>
                <c:pt idx="8">
                  <c:v>1.8098989999999999</c:v>
                </c:pt>
                <c:pt idx="9">
                  <c:v>1.9805456666666665</c:v>
                </c:pt>
                <c:pt idx="10">
                  <c:v>2.1767367777777777</c:v>
                </c:pt>
                <c:pt idx="11">
                  <c:v>2.3530234444444442</c:v>
                </c:pt>
                <c:pt idx="12">
                  <c:v>2.534929</c:v>
                </c:pt>
                <c:pt idx="13">
                  <c:v>2.7284412222222221</c:v>
                </c:pt>
                <c:pt idx="14">
                  <c:v>2.898101222222222</c:v>
                </c:pt>
                <c:pt idx="15">
                  <c:v>2.898101222222222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FF92-4781-A75E-18D5E0C4874B}"/>
            </c:ext>
          </c:extLst>
        </c:ser>
        <c:ser>
          <c:idx val="11"/>
          <c:order val="9"/>
          <c:tx>
            <c:strRef>
              <c:f>TR!$AO$2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TR!$AP$4:$AP$17</c:f>
              <c:numCache>
                <c:formatCode>0</c:formatCode>
                <c:ptCount val="14"/>
                <c:pt idx="0">
                  <c:v>0</c:v>
                </c:pt>
                <c:pt idx="1">
                  <c:v>63.59977949283352</c:v>
                </c:pt>
                <c:pt idx="2">
                  <c:v>95.628445424476297</c:v>
                </c:pt>
                <c:pt idx="3">
                  <c:v>123.53914002205072</c:v>
                </c:pt>
                <c:pt idx="4">
                  <c:v>149.16207276736495</c:v>
                </c:pt>
                <c:pt idx="5">
                  <c:v>170.66703417861081</c:v>
                </c:pt>
                <c:pt idx="6">
                  <c:v>193.54465270121278</c:v>
                </c:pt>
                <c:pt idx="7">
                  <c:v>215.96471885336274</c:v>
                </c:pt>
                <c:pt idx="8">
                  <c:v>240.21499448732084</c:v>
                </c:pt>
                <c:pt idx="9">
                  <c:v>263.09261300992284</c:v>
                </c:pt>
                <c:pt idx="10">
                  <c:v>291.00330760749722</c:v>
                </c:pt>
                <c:pt idx="11">
                  <c:v>325.31973539140023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TR!$AQ$4:$AQ$17</c:f>
              <c:numCache>
                <c:formatCode>General</c:formatCode>
                <c:ptCount val="14"/>
                <c:pt idx="0">
                  <c:v>0</c:v>
                </c:pt>
                <c:pt idx="1">
                  <c:v>0.220467</c:v>
                </c:pt>
                <c:pt idx="2">
                  <c:v>0.45218059999999999</c:v>
                </c:pt>
                <c:pt idx="3">
                  <c:v>0.687361</c:v>
                </c:pt>
                <c:pt idx="4">
                  <c:v>0.94666149999999993</c:v>
                </c:pt>
                <c:pt idx="5">
                  <c:v>1.2052419999999999</c:v>
                </c:pt>
                <c:pt idx="6">
                  <c:v>1.4452684</c:v>
                </c:pt>
                <c:pt idx="7">
                  <c:v>1.6553903999999999</c:v>
                </c:pt>
                <c:pt idx="8">
                  <c:v>1.8829707999999998</c:v>
                </c:pt>
                <c:pt idx="9">
                  <c:v>2.0977807999999998</c:v>
                </c:pt>
                <c:pt idx="10">
                  <c:v>2.2779275999999999</c:v>
                </c:pt>
                <c:pt idx="11">
                  <c:v>2.478278</c:v>
                </c:pt>
                <c:pt idx="12">
                  <c:v>2.6100680000000001</c:v>
                </c:pt>
                <c:pt idx="13">
                  <c:v>2.6100680000000001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FF92-4781-A75E-18D5E0C4874B}"/>
            </c:ext>
          </c:extLst>
        </c:ser>
        <c:ser>
          <c:idx val="10"/>
          <c:order val="10"/>
          <c:tx>
            <c:strRef>
              <c:f>TR!$AT$2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TR!$AU$4:$AU$19</c:f>
              <c:numCache>
                <c:formatCode>0</c:formatCode>
                <c:ptCount val="16"/>
                <c:pt idx="0">
                  <c:v>0</c:v>
                </c:pt>
                <c:pt idx="1">
                  <c:v>62.068777292576414</c:v>
                </c:pt>
                <c:pt idx="2">
                  <c:v>86.533842794759821</c:v>
                </c:pt>
                <c:pt idx="3">
                  <c:v>108.73362445414847</c:v>
                </c:pt>
                <c:pt idx="4">
                  <c:v>130.9334061135371</c:v>
                </c:pt>
                <c:pt idx="5">
                  <c:v>151.32096069868996</c:v>
                </c:pt>
                <c:pt idx="6">
                  <c:v>170.34934497816593</c:v>
                </c:pt>
                <c:pt idx="7">
                  <c:v>192.54912663755459</c:v>
                </c:pt>
                <c:pt idx="8">
                  <c:v>207.5</c:v>
                </c:pt>
                <c:pt idx="9">
                  <c:v>227.88755458515283</c:v>
                </c:pt>
                <c:pt idx="10">
                  <c:v>249.18122270742359</c:v>
                </c:pt>
                <c:pt idx="11">
                  <c:v>270.47489082969435</c:v>
                </c:pt>
                <c:pt idx="12">
                  <c:v>295.84606986899564</c:v>
                </c:pt>
                <c:pt idx="13">
                  <c:v>327.10698689956331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TR!$AV$4:$AV$19</c:f>
              <c:numCache>
                <c:formatCode>General</c:formatCode>
                <c:ptCount val="16"/>
                <c:pt idx="0">
                  <c:v>0</c:v>
                </c:pt>
                <c:pt idx="1">
                  <c:v>0.23780000000000001</c:v>
                </c:pt>
                <c:pt idx="2">
                  <c:v>0.40390000000000004</c:v>
                </c:pt>
                <c:pt idx="3">
                  <c:v>0.61180000000000001</c:v>
                </c:pt>
                <c:pt idx="4">
                  <c:v>0.85160000000000002</c:v>
                </c:pt>
                <c:pt idx="5">
                  <c:v>1.0935999999999999</c:v>
                </c:pt>
                <c:pt idx="6">
                  <c:v>1.3129999999999999</c:v>
                </c:pt>
                <c:pt idx="7">
                  <c:v>1.5569999999999999</c:v>
                </c:pt>
                <c:pt idx="8">
                  <c:v>1.7426999999999999</c:v>
                </c:pt>
                <c:pt idx="9">
                  <c:v>1.9674</c:v>
                </c:pt>
                <c:pt idx="10">
                  <c:v>2.1701000000000001</c:v>
                </c:pt>
                <c:pt idx="11">
                  <c:v>2.3311999999999999</c:v>
                </c:pt>
                <c:pt idx="12">
                  <c:v>2.5167999999999999</c:v>
                </c:pt>
                <c:pt idx="13">
                  <c:v>2.6974</c:v>
                </c:pt>
                <c:pt idx="14">
                  <c:v>2.8708</c:v>
                </c:pt>
                <c:pt idx="15">
                  <c:v>2.8708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FF92-4781-A75E-18D5E0C4874B}"/>
            </c:ext>
          </c:extLst>
        </c:ser>
        <c:ser>
          <c:idx val="9"/>
          <c:order val="11"/>
          <c:tx>
            <c:strRef>
              <c:f>TR!$AY$2</c:f>
              <c:strCache>
                <c:ptCount val="1"/>
                <c:pt idx="0">
                  <c:v>2007*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TR!$AZ$4:$AZ$18</c:f>
              <c:numCache>
                <c:formatCode>0</c:formatCode>
                <c:ptCount val="15"/>
                <c:pt idx="0">
                  <c:v>0</c:v>
                </c:pt>
                <c:pt idx="1">
                  <c:v>56.179039301310048</c:v>
                </c:pt>
                <c:pt idx="2">
                  <c:v>86.533842794759821</c:v>
                </c:pt>
                <c:pt idx="3">
                  <c:v>110.99890829694323</c:v>
                </c:pt>
                <c:pt idx="4">
                  <c:v>131.38646288209608</c:v>
                </c:pt>
                <c:pt idx="5">
                  <c:v>151.32096069868996</c:v>
                </c:pt>
                <c:pt idx="6">
                  <c:v>170.34934497816593</c:v>
                </c:pt>
                <c:pt idx="7">
                  <c:v>190.28384279475983</c:v>
                </c:pt>
                <c:pt idx="8">
                  <c:v>212.03056768558952</c:v>
                </c:pt>
                <c:pt idx="9">
                  <c:v>231.05895196506552</c:v>
                </c:pt>
                <c:pt idx="10">
                  <c:v>255.07096069868996</c:v>
                </c:pt>
                <c:pt idx="11">
                  <c:v>284.51965065502185</c:v>
                </c:pt>
                <c:pt idx="12">
                  <c:v>313.06222707423581</c:v>
                </c:pt>
                <c:pt idx="13">
                  <c:v>415</c:v>
                </c:pt>
                <c:pt idx="14">
                  <c:v>415</c:v>
                </c:pt>
              </c:numCache>
            </c:numRef>
          </c:xVal>
          <c:yVal>
            <c:numRef>
              <c:f>TR!$BA$4:$BA$18</c:f>
              <c:numCache>
                <c:formatCode>General</c:formatCode>
                <c:ptCount val="15"/>
                <c:pt idx="0">
                  <c:v>0</c:v>
                </c:pt>
                <c:pt idx="1">
                  <c:v>0.19899333333333333</c:v>
                </c:pt>
                <c:pt idx="2">
                  <c:v>0.40113777777777776</c:v>
                </c:pt>
                <c:pt idx="3">
                  <c:v>0.60881902777777774</c:v>
                </c:pt>
                <c:pt idx="4">
                  <c:v>0.83233013888888885</c:v>
                </c:pt>
                <c:pt idx="5">
                  <c:v>1.0499745833333334</c:v>
                </c:pt>
                <c:pt idx="6">
                  <c:v>1.2762508333333333</c:v>
                </c:pt>
                <c:pt idx="7">
                  <c:v>1.4983019444444445</c:v>
                </c:pt>
                <c:pt idx="8">
                  <c:v>1.7404294444444446</c:v>
                </c:pt>
                <c:pt idx="9">
                  <c:v>1.9358827777777778</c:v>
                </c:pt>
                <c:pt idx="10">
                  <c:v>2.1607977777777778</c:v>
                </c:pt>
                <c:pt idx="11">
                  <c:v>2.3957511111111112</c:v>
                </c:pt>
                <c:pt idx="12">
                  <c:v>2.6003836111111109</c:v>
                </c:pt>
                <c:pt idx="13">
                  <c:v>2.8530986111111107</c:v>
                </c:pt>
                <c:pt idx="14">
                  <c:v>2.8530989999999998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F92-4781-A75E-18D5E0C4874B}"/>
            </c:ext>
          </c:extLst>
        </c:ser>
        <c:ser>
          <c:idx val="8"/>
          <c:order val="12"/>
          <c:tx>
            <c:strRef>
              <c:f>TR!$BD$2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TR!$BE$4:$BE$19</c:f>
              <c:numCache>
                <c:formatCode>0</c:formatCode>
                <c:ptCount val="16"/>
                <c:pt idx="0">
                  <c:v>0</c:v>
                </c:pt>
                <c:pt idx="1">
                  <c:v>60.921633554083883</c:v>
                </c:pt>
                <c:pt idx="2">
                  <c:v>93.901766004415009</c:v>
                </c:pt>
                <c:pt idx="3">
                  <c:v>113.59823399558499</c:v>
                </c:pt>
                <c:pt idx="4">
                  <c:v>132.8366445916115</c:v>
                </c:pt>
                <c:pt idx="5">
                  <c:v>153.90728476821192</c:v>
                </c:pt>
                <c:pt idx="6">
                  <c:v>169.4812362030905</c:v>
                </c:pt>
                <c:pt idx="7">
                  <c:v>190.55187637969095</c:v>
                </c:pt>
                <c:pt idx="8">
                  <c:v>207.5</c:v>
                </c:pt>
                <c:pt idx="9">
                  <c:v>227.65452538631348</c:v>
                </c:pt>
                <c:pt idx="10">
                  <c:v>246.43487858719649</c:v>
                </c:pt>
                <c:pt idx="11">
                  <c:v>269.33774834437088</c:v>
                </c:pt>
                <c:pt idx="12">
                  <c:v>296.82119205298011</c:v>
                </c:pt>
                <c:pt idx="13">
                  <c:v>328.42715231788083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TR!$BF$4:$BF$19</c:f>
              <c:numCache>
                <c:formatCode>General</c:formatCode>
                <c:ptCount val="16"/>
                <c:pt idx="0">
                  <c:v>0</c:v>
                </c:pt>
                <c:pt idx="1">
                  <c:v>0.24351</c:v>
                </c:pt>
                <c:pt idx="2">
                  <c:v>0.49575000000000002</c:v>
                </c:pt>
                <c:pt idx="3">
                  <c:v>0.69671000000000005</c:v>
                </c:pt>
                <c:pt idx="4">
                  <c:v>0.91279999999999994</c:v>
                </c:pt>
                <c:pt idx="5">
                  <c:v>1.1262099999999999</c:v>
                </c:pt>
                <c:pt idx="6">
                  <c:v>1.2953699999999999</c:v>
                </c:pt>
                <c:pt idx="7">
                  <c:v>1.5538700000000001</c:v>
                </c:pt>
                <c:pt idx="8">
                  <c:v>1.75379</c:v>
                </c:pt>
                <c:pt idx="9">
                  <c:v>2.0059999999999998</c:v>
                </c:pt>
                <c:pt idx="10">
                  <c:v>2.1926100000000002</c:v>
                </c:pt>
                <c:pt idx="11">
                  <c:v>2.3977400000000002</c:v>
                </c:pt>
                <c:pt idx="12">
                  <c:v>2.6131899999999999</c:v>
                </c:pt>
                <c:pt idx="13">
                  <c:v>2.8005800000000001</c:v>
                </c:pt>
                <c:pt idx="14">
                  <c:v>2.9410099999999999</c:v>
                </c:pt>
                <c:pt idx="15">
                  <c:v>2.9410099999999999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F92-4781-A75E-18D5E0C4874B}"/>
            </c:ext>
          </c:extLst>
        </c:ser>
        <c:ser>
          <c:idx val="7"/>
          <c:order val="13"/>
          <c:tx>
            <c:strRef>
              <c:f>TR!$BI$2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TR!$BJ$4:$BJ$20</c:f>
              <c:numCache>
                <c:formatCode>0</c:formatCode>
                <c:ptCount val="17"/>
                <c:pt idx="0">
                  <c:v>0</c:v>
                </c:pt>
                <c:pt idx="1">
                  <c:v>42.281284606866002</c:v>
                </c:pt>
                <c:pt idx="2">
                  <c:v>73.532668881506098</c:v>
                </c:pt>
                <c:pt idx="3">
                  <c:v>98.349944629014388</c:v>
                </c:pt>
                <c:pt idx="4">
                  <c:v>119.49058693244739</c:v>
                </c:pt>
                <c:pt idx="5">
                  <c:v>135.57585825027687</c:v>
                </c:pt>
                <c:pt idx="6">
                  <c:v>155.79734219269105</c:v>
                </c:pt>
                <c:pt idx="7">
                  <c:v>166.36766334440753</c:v>
                </c:pt>
                <c:pt idx="8">
                  <c:v>180.61461794019934</c:v>
                </c:pt>
                <c:pt idx="9">
                  <c:v>199.45736434108528</c:v>
                </c:pt>
                <c:pt idx="10">
                  <c:v>216.46179401993354</c:v>
                </c:pt>
                <c:pt idx="11">
                  <c:v>235.76411960132887</c:v>
                </c:pt>
                <c:pt idx="12">
                  <c:v>255.52602436323366</c:v>
                </c:pt>
                <c:pt idx="13">
                  <c:v>280.80287929125137</c:v>
                </c:pt>
                <c:pt idx="14">
                  <c:v>305.62015503875966</c:v>
                </c:pt>
                <c:pt idx="15">
                  <c:v>415</c:v>
                </c:pt>
                <c:pt idx="16">
                  <c:v>415</c:v>
                </c:pt>
              </c:numCache>
            </c:numRef>
          </c:xVal>
          <c:yVal>
            <c:numRef>
              <c:f>TR!$BK$4:$BK$20</c:f>
              <c:numCache>
                <c:formatCode>General</c:formatCode>
                <c:ptCount val="17"/>
                <c:pt idx="0">
                  <c:v>0</c:v>
                </c:pt>
                <c:pt idx="1">
                  <c:v>0.10889</c:v>
                </c:pt>
                <c:pt idx="2">
                  <c:v>0.29347000000000001</c:v>
                </c:pt>
                <c:pt idx="3">
                  <c:v>0.50768000000000002</c:v>
                </c:pt>
                <c:pt idx="4">
                  <c:v>0.70796999999999999</c:v>
                </c:pt>
                <c:pt idx="5">
                  <c:v>0.88021000000000005</c:v>
                </c:pt>
                <c:pt idx="6">
                  <c:v>1.08389</c:v>
                </c:pt>
                <c:pt idx="7">
                  <c:v>1.2502800000000001</c:v>
                </c:pt>
                <c:pt idx="8">
                  <c:v>1.4114899999999999</c:v>
                </c:pt>
                <c:pt idx="9">
                  <c:v>1.5859000000000001</c:v>
                </c:pt>
                <c:pt idx="10">
                  <c:v>1.7932699999999999</c:v>
                </c:pt>
                <c:pt idx="11">
                  <c:v>1.98</c:v>
                </c:pt>
                <c:pt idx="12">
                  <c:v>2.1564800000000002</c:v>
                </c:pt>
                <c:pt idx="13">
                  <c:v>2.3519100000000002</c:v>
                </c:pt>
                <c:pt idx="14">
                  <c:v>2.4814799999999999</c:v>
                </c:pt>
                <c:pt idx="15">
                  <c:v>2.72546</c:v>
                </c:pt>
                <c:pt idx="16">
                  <c:v>2.72546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F92-4781-A75E-18D5E0C4874B}"/>
            </c:ext>
          </c:extLst>
        </c:ser>
        <c:ser>
          <c:idx val="6"/>
          <c:order val="14"/>
          <c:tx>
            <c:strRef>
              <c:f>TR!$BN$2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TR!$BO$4:$BO$18</c:f>
              <c:numCache>
                <c:formatCode>0</c:formatCode>
                <c:ptCount val="15"/>
                <c:pt idx="0">
                  <c:v>0</c:v>
                </c:pt>
                <c:pt idx="1">
                  <c:v>58.956714761376247</c:v>
                </c:pt>
                <c:pt idx="2">
                  <c:v>87.513873473917869</c:v>
                </c:pt>
                <c:pt idx="3">
                  <c:v>113.76803551609324</c:v>
                </c:pt>
                <c:pt idx="4">
                  <c:v>138.1798002219756</c:v>
                </c:pt>
                <c:pt idx="5">
                  <c:v>155.68257491675917</c:v>
                </c:pt>
                <c:pt idx="6">
                  <c:v>184.23973362930079</c:v>
                </c:pt>
                <c:pt idx="7">
                  <c:v>198.51831298557161</c:v>
                </c:pt>
                <c:pt idx="8">
                  <c:v>216.02108768035518</c:v>
                </c:pt>
                <c:pt idx="9">
                  <c:v>230.29966703662595</c:v>
                </c:pt>
                <c:pt idx="10">
                  <c:v>254.25083240843506</c:v>
                </c:pt>
                <c:pt idx="11">
                  <c:v>284.65038845726974</c:v>
                </c:pt>
                <c:pt idx="12">
                  <c:v>319.19533851276361</c:v>
                </c:pt>
                <c:pt idx="13">
                  <c:v>415</c:v>
                </c:pt>
                <c:pt idx="14">
                  <c:v>415</c:v>
                </c:pt>
              </c:numCache>
            </c:numRef>
          </c:xVal>
          <c:yVal>
            <c:numRef>
              <c:f>TR!$BP$4:$BP$18</c:f>
              <c:numCache>
                <c:formatCode>General</c:formatCode>
                <c:ptCount val="15"/>
                <c:pt idx="0">
                  <c:v>0</c:v>
                </c:pt>
                <c:pt idx="1">
                  <c:v>0.16936999999999999</c:v>
                </c:pt>
                <c:pt idx="2">
                  <c:v>0.36236000000000002</c:v>
                </c:pt>
                <c:pt idx="3">
                  <c:v>0.57438999999999996</c:v>
                </c:pt>
                <c:pt idx="4">
                  <c:v>0.70576000000000005</c:v>
                </c:pt>
                <c:pt idx="5">
                  <c:v>0.91229000000000005</c:v>
                </c:pt>
                <c:pt idx="6">
                  <c:v>1.1188199999999999</c:v>
                </c:pt>
                <c:pt idx="7">
                  <c:v>1.2685500000000001</c:v>
                </c:pt>
                <c:pt idx="8">
                  <c:v>1.4313499999999999</c:v>
                </c:pt>
                <c:pt idx="9">
                  <c:v>1.5750599999999999</c:v>
                </c:pt>
                <c:pt idx="10">
                  <c:v>1.75099</c:v>
                </c:pt>
                <c:pt idx="11">
                  <c:v>1.9625999999999999</c:v>
                </c:pt>
                <c:pt idx="12">
                  <c:v>2.0981100000000001</c:v>
                </c:pt>
                <c:pt idx="13">
                  <c:v>2.2978299999999998</c:v>
                </c:pt>
                <c:pt idx="14">
                  <c:v>2.2978299999999998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F92-4781-A75E-18D5E0C4874B}"/>
            </c:ext>
          </c:extLst>
        </c:ser>
        <c:ser>
          <c:idx val="5"/>
          <c:order val="15"/>
          <c:tx>
            <c:strRef>
              <c:f>TR!$BS$2</c:f>
              <c:strCache>
                <c:ptCount val="1"/>
                <c:pt idx="0">
                  <c:v>2003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TR!$BT$4:$BT$18</c:f>
              <c:numCache>
                <c:formatCode>0</c:formatCode>
                <c:ptCount val="15"/>
                <c:pt idx="0">
                  <c:v>0</c:v>
                </c:pt>
                <c:pt idx="1">
                  <c:v>56.716666666666661</c:v>
                </c:pt>
                <c:pt idx="2">
                  <c:v>85.766666666666666</c:v>
                </c:pt>
                <c:pt idx="3">
                  <c:v>109.74444444444444</c:v>
                </c:pt>
                <c:pt idx="4">
                  <c:v>134.64444444444445</c:v>
                </c:pt>
                <c:pt idx="5">
                  <c:v>156.31666666666666</c:v>
                </c:pt>
                <c:pt idx="6">
                  <c:v>178.9111111111111</c:v>
                </c:pt>
                <c:pt idx="7">
                  <c:v>199.2</c:v>
                </c:pt>
                <c:pt idx="8">
                  <c:v>220.4111111111111</c:v>
                </c:pt>
                <c:pt idx="9">
                  <c:v>242.08333333333334</c:v>
                </c:pt>
                <c:pt idx="10">
                  <c:v>265.13888888888886</c:v>
                </c:pt>
                <c:pt idx="11">
                  <c:v>294.64999999999998</c:v>
                </c:pt>
                <c:pt idx="12">
                  <c:v>330.15555555555557</c:v>
                </c:pt>
                <c:pt idx="13">
                  <c:v>415</c:v>
                </c:pt>
                <c:pt idx="14" formatCode="General">
                  <c:v>415</c:v>
                </c:pt>
              </c:numCache>
            </c:numRef>
          </c:xVal>
          <c:yVal>
            <c:numRef>
              <c:f>TR!$BU$4:$BU$18</c:f>
              <c:numCache>
                <c:formatCode>0.00000</c:formatCode>
                <c:ptCount val="15"/>
                <c:pt idx="0">
                  <c:v>0</c:v>
                </c:pt>
                <c:pt idx="1">
                  <c:v>0.21223</c:v>
                </c:pt>
                <c:pt idx="2">
                  <c:v>0.43017</c:v>
                </c:pt>
                <c:pt idx="3">
                  <c:v>0.67571000000000003</c:v>
                </c:pt>
                <c:pt idx="4">
                  <c:v>0.90156000000000003</c:v>
                </c:pt>
                <c:pt idx="5">
                  <c:v>1.15652</c:v>
                </c:pt>
                <c:pt idx="6">
                  <c:v>1.37653</c:v>
                </c:pt>
                <c:pt idx="7">
                  <c:v>1.60053</c:v>
                </c:pt>
                <c:pt idx="8">
                  <c:v>1.849</c:v>
                </c:pt>
                <c:pt idx="9">
                  <c:v>2.02223</c:v>
                </c:pt>
                <c:pt idx="10">
                  <c:v>2.2213099999999999</c:v>
                </c:pt>
                <c:pt idx="11">
                  <c:v>2.4419</c:v>
                </c:pt>
                <c:pt idx="12">
                  <c:v>2.6371799999999999</c:v>
                </c:pt>
                <c:pt idx="13">
                  <c:v>2.77434</c:v>
                </c:pt>
                <c:pt idx="14">
                  <c:v>2.77434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F92-4781-A75E-18D5E0C4874B}"/>
            </c:ext>
          </c:extLst>
        </c:ser>
        <c:ser>
          <c:idx val="30"/>
          <c:order val="16"/>
          <c:tx>
            <c:strRef>
              <c:f>TR!$BX$2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TR!$BY$4:$BY$19</c:f>
              <c:numCache>
                <c:formatCode>0</c:formatCode>
                <c:ptCount val="16"/>
                <c:pt idx="0">
                  <c:v>0</c:v>
                </c:pt>
                <c:pt idx="1">
                  <c:v>53.548387096774192</c:v>
                </c:pt>
                <c:pt idx="2">
                  <c:v>82.630700778642932</c:v>
                </c:pt>
                <c:pt idx="3">
                  <c:v>106.63515016685206</c:v>
                </c:pt>
                <c:pt idx="4">
                  <c:v>126.94660734149053</c:v>
                </c:pt>
                <c:pt idx="5">
                  <c:v>147.25806451612905</c:v>
                </c:pt>
                <c:pt idx="6">
                  <c:v>166.64627363737486</c:v>
                </c:pt>
                <c:pt idx="7">
                  <c:v>185.11123470522804</c:v>
                </c:pt>
                <c:pt idx="8">
                  <c:v>203.11457174638485</c:v>
                </c:pt>
                <c:pt idx="9">
                  <c:v>221.57953281423804</c:v>
                </c:pt>
                <c:pt idx="10">
                  <c:v>244.19911012235821</c:v>
                </c:pt>
                <c:pt idx="11">
                  <c:v>268.6651835372636</c:v>
                </c:pt>
                <c:pt idx="12">
                  <c:v>300.05561735261398</c:v>
                </c:pt>
                <c:pt idx="13">
                  <c:v>328.67630700778642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TR!$BZ$4:$BZ$19</c:f>
              <c:numCache>
                <c:formatCode>General</c:formatCode>
                <c:ptCount val="16"/>
                <c:pt idx="0">
                  <c:v>0</c:v>
                </c:pt>
                <c:pt idx="1">
                  <c:v>0.21199999999999999</c:v>
                </c:pt>
                <c:pt idx="2">
                  <c:v>0.4144733333333333</c:v>
                </c:pt>
                <c:pt idx="3">
                  <c:v>0.62902458333333333</c:v>
                </c:pt>
                <c:pt idx="4">
                  <c:v>0.83147458333333335</c:v>
                </c:pt>
                <c:pt idx="5">
                  <c:v>1.0666945833333334</c:v>
                </c:pt>
                <c:pt idx="6">
                  <c:v>1.3114834722222224</c:v>
                </c:pt>
                <c:pt idx="7">
                  <c:v>1.5483834722222225</c:v>
                </c:pt>
                <c:pt idx="8">
                  <c:v>1.772227916666667</c:v>
                </c:pt>
                <c:pt idx="9">
                  <c:v>1.9940834722222225</c:v>
                </c:pt>
                <c:pt idx="10">
                  <c:v>2.2400701388888891</c:v>
                </c:pt>
                <c:pt idx="11">
                  <c:v>2.4776606416821849</c:v>
                </c:pt>
                <c:pt idx="12">
                  <c:v>2.7331828639044069</c:v>
                </c:pt>
                <c:pt idx="13">
                  <c:v>2.8684450861266293</c:v>
                </c:pt>
                <c:pt idx="14">
                  <c:v>3.0280450861266295</c:v>
                </c:pt>
                <c:pt idx="15">
                  <c:v>3.0280450861266295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086A-4B9E-AC4B-26CF8252E83B}"/>
            </c:ext>
          </c:extLst>
        </c:ser>
        <c:ser>
          <c:idx val="31"/>
          <c:order val="17"/>
          <c:tx>
            <c:strRef>
              <c:f>TR!$CC$2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TR!$CD$4:$CD$18</c:f>
              <c:numCache>
                <c:formatCode>0</c:formatCode>
                <c:ptCount val="15"/>
                <c:pt idx="0">
                  <c:v>0</c:v>
                </c:pt>
                <c:pt idx="1">
                  <c:v>58.954138702460853</c:v>
                </c:pt>
                <c:pt idx="2">
                  <c:v>90.520134228187914</c:v>
                </c:pt>
                <c:pt idx="3">
                  <c:v>113.73042505592841</c:v>
                </c:pt>
                <c:pt idx="4">
                  <c:v>135.08389261744966</c:v>
                </c:pt>
                <c:pt idx="5">
                  <c:v>156.43736017897092</c:v>
                </c:pt>
                <c:pt idx="6">
                  <c:v>174.5413870246085</c:v>
                </c:pt>
                <c:pt idx="7">
                  <c:v>193.57382550335569</c:v>
                </c:pt>
                <c:pt idx="8">
                  <c:v>214.46308724832215</c:v>
                </c:pt>
                <c:pt idx="9">
                  <c:v>239.99440715883668</c:v>
                </c:pt>
                <c:pt idx="10">
                  <c:v>260.41946308724835</c:v>
                </c:pt>
                <c:pt idx="11">
                  <c:v>288.27181208053696</c:v>
                </c:pt>
                <c:pt idx="12">
                  <c:v>321.69463087248323</c:v>
                </c:pt>
                <c:pt idx="13">
                  <c:v>415</c:v>
                </c:pt>
                <c:pt idx="14">
                  <c:v>415</c:v>
                </c:pt>
              </c:numCache>
            </c:numRef>
          </c:xVal>
          <c:yVal>
            <c:numRef>
              <c:f>TR!$CE$4:$CE$18</c:f>
              <c:numCache>
                <c:formatCode>General</c:formatCode>
                <c:ptCount val="15"/>
                <c:pt idx="0">
                  <c:v>0</c:v>
                </c:pt>
                <c:pt idx="1">
                  <c:v>0.20401</c:v>
                </c:pt>
                <c:pt idx="2">
                  <c:v>0.41891</c:v>
                </c:pt>
                <c:pt idx="3">
                  <c:v>0.63380999999999998</c:v>
                </c:pt>
                <c:pt idx="4">
                  <c:v>0.83811625000000001</c:v>
                </c:pt>
                <c:pt idx="5">
                  <c:v>1.07751625</c:v>
                </c:pt>
                <c:pt idx="6">
                  <c:v>1.2953384722222223</c:v>
                </c:pt>
                <c:pt idx="7">
                  <c:v>1.5068484722222224</c:v>
                </c:pt>
                <c:pt idx="8">
                  <c:v>1.7396018055555558</c:v>
                </c:pt>
                <c:pt idx="9">
                  <c:v>2.0024018055555559</c:v>
                </c:pt>
                <c:pt idx="10">
                  <c:v>2.2041218055555558</c:v>
                </c:pt>
                <c:pt idx="11">
                  <c:v>2.3974084722222226</c:v>
                </c:pt>
                <c:pt idx="12">
                  <c:v>2.5836151388888893</c:v>
                </c:pt>
                <c:pt idx="13">
                  <c:v>2.7732951388888893</c:v>
                </c:pt>
                <c:pt idx="14">
                  <c:v>2.7732951388888893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086A-4B9E-AC4B-26CF8252E83B}"/>
            </c:ext>
          </c:extLst>
        </c:ser>
        <c:ser>
          <c:idx val="32"/>
          <c:order val="18"/>
          <c:tx>
            <c:strRef>
              <c:f>TR!$CH$2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TR!$CI$4:$CI$18</c:f>
              <c:numCache>
                <c:formatCode>0</c:formatCode>
                <c:ptCount val="15"/>
                <c:pt idx="0">
                  <c:v>0</c:v>
                </c:pt>
                <c:pt idx="1">
                  <c:v>58.954138702460853</c:v>
                </c:pt>
                <c:pt idx="2">
                  <c:v>89.591722595078309</c:v>
                </c:pt>
                <c:pt idx="3">
                  <c:v>113.73042505592841</c:v>
                </c:pt>
                <c:pt idx="4">
                  <c:v>135.08389261744966</c:v>
                </c:pt>
                <c:pt idx="5">
                  <c:v>154.58053691275168</c:v>
                </c:pt>
                <c:pt idx="6">
                  <c:v>173.61297539149888</c:v>
                </c:pt>
                <c:pt idx="7">
                  <c:v>194.96644295302013</c:v>
                </c:pt>
                <c:pt idx="8">
                  <c:v>219.10514541387025</c:v>
                </c:pt>
                <c:pt idx="9">
                  <c:v>245.56487695749442</c:v>
                </c:pt>
                <c:pt idx="10">
                  <c:v>271.09619686800892</c:v>
                </c:pt>
                <c:pt idx="11">
                  <c:v>304.98322147651004</c:v>
                </c:pt>
                <c:pt idx="12">
                  <c:v>328.65771812080533</c:v>
                </c:pt>
                <c:pt idx="13">
                  <c:v>415</c:v>
                </c:pt>
                <c:pt idx="14">
                  <c:v>415</c:v>
                </c:pt>
              </c:numCache>
            </c:numRef>
          </c:xVal>
          <c:yVal>
            <c:numRef>
              <c:f>TR!$CJ$4:$CJ$18</c:f>
              <c:numCache>
                <c:formatCode>General</c:formatCode>
                <c:ptCount val="15"/>
                <c:pt idx="0">
                  <c:v>0</c:v>
                </c:pt>
                <c:pt idx="1">
                  <c:v>0.23039999999999999</c:v>
                </c:pt>
                <c:pt idx="2">
                  <c:v>0.44409999999999999</c:v>
                </c:pt>
                <c:pt idx="3">
                  <c:v>0.6522</c:v>
                </c:pt>
                <c:pt idx="4">
                  <c:v>0.90210000000000001</c:v>
                </c:pt>
                <c:pt idx="5">
                  <c:v>1.1284000000000001</c:v>
                </c:pt>
                <c:pt idx="6">
                  <c:v>1.2845</c:v>
                </c:pt>
                <c:pt idx="7">
                  <c:v>1.4865999999999999</c:v>
                </c:pt>
                <c:pt idx="8">
                  <c:v>1.6989999999999998</c:v>
                </c:pt>
                <c:pt idx="9">
                  <c:v>1.9203999999999999</c:v>
                </c:pt>
                <c:pt idx="10">
                  <c:v>2.1157999999999997</c:v>
                </c:pt>
                <c:pt idx="11">
                  <c:v>2.3213999999999997</c:v>
                </c:pt>
                <c:pt idx="12">
                  <c:v>2.4334999999999996</c:v>
                </c:pt>
                <c:pt idx="13">
                  <c:v>2.5800999999999994</c:v>
                </c:pt>
                <c:pt idx="14">
                  <c:v>2.5800999999999994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086A-4B9E-AC4B-26CF8252E83B}"/>
            </c:ext>
          </c:extLst>
        </c:ser>
        <c:ser>
          <c:idx val="33"/>
          <c:order val="19"/>
          <c:tx>
            <c:strRef>
              <c:f>TR!$CM$2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TR!$CN$4:$CN$19</c:f>
              <c:numCache>
                <c:formatCode>0</c:formatCode>
                <c:ptCount val="16"/>
                <c:pt idx="0">
                  <c:v>0</c:v>
                </c:pt>
                <c:pt idx="1">
                  <c:v>60.279329608938554</c:v>
                </c:pt>
                <c:pt idx="2">
                  <c:v>87.636871508379883</c:v>
                </c:pt>
                <c:pt idx="3">
                  <c:v>115.45810055865921</c:v>
                </c:pt>
                <c:pt idx="4">
                  <c:v>134.46927374301674</c:v>
                </c:pt>
                <c:pt idx="5">
                  <c:v>153.48044692737429</c:v>
                </c:pt>
                <c:pt idx="6">
                  <c:v>167.39106145251398</c:v>
                </c:pt>
                <c:pt idx="7">
                  <c:v>187.79329608938548</c:v>
                </c:pt>
                <c:pt idx="8">
                  <c:v>201.70391061452514</c:v>
                </c:pt>
                <c:pt idx="9">
                  <c:v>221.64245810055866</c:v>
                </c:pt>
                <c:pt idx="10">
                  <c:v>238.79888268156424</c:v>
                </c:pt>
                <c:pt idx="11">
                  <c:v>265.22905027932961</c:v>
                </c:pt>
                <c:pt idx="12">
                  <c:v>294.44134078212289</c:v>
                </c:pt>
                <c:pt idx="13">
                  <c:v>323.18994413407819</c:v>
                </c:pt>
                <c:pt idx="14">
                  <c:v>415</c:v>
                </c:pt>
                <c:pt idx="15">
                  <c:v>415</c:v>
                </c:pt>
              </c:numCache>
            </c:numRef>
          </c:xVal>
          <c:yVal>
            <c:numRef>
              <c:f>TR!$CO$4:$CO$19</c:f>
              <c:numCache>
                <c:formatCode>General</c:formatCode>
                <c:ptCount val="16"/>
                <c:pt idx="0">
                  <c:v>0</c:v>
                </c:pt>
                <c:pt idx="1">
                  <c:v>0.21579999999999999</c:v>
                </c:pt>
                <c:pt idx="2">
                  <c:v>0.43909999999999999</c:v>
                </c:pt>
                <c:pt idx="3">
                  <c:v>0.69629999999999992</c:v>
                </c:pt>
                <c:pt idx="4">
                  <c:v>0.91819999999999991</c:v>
                </c:pt>
                <c:pt idx="5">
                  <c:v>1.1443999999999999</c:v>
                </c:pt>
                <c:pt idx="6">
                  <c:v>1.3254999999999999</c:v>
                </c:pt>
                <c:pt idx="7">
                  <c:v>1.5569</c:v>
                </c:pt>
                <c:pt idx="8">
                  <c:v>1.7057</c:v>
                </c:pt>
                <c:pt idx="9">
                  <c:v>1.9399</c:v>
                </c:pt>
                <c:pt idx="10">
                  <c:v>2.0857999999999999</c:v>
                </c:pt>
                <c:pt idx="11">
                  <c:v>2.3334999999999999</c:v>
                </c:pt>
                <c:pt idx="12">
                  <c:v>2.5428999999999999</c:v>
                </c:pt>
                <c:pt idx="13">
                  <c:v>2.7170999999999998</c:v>
                </c:pt>
                <c:pt idx="14">
                  <c:v>2.9085999999999999</c:v>
                </c:pt>
                <c:pt idx="15">
                  <c:v>2.9085999999999999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086A-4B9E-AC4B-26CF8252E83B}"/>
            </c:ext>
          </c:extLst>
        </c:ser>
        <c:ser>
          <c:idx val="34"/>
          <c:order val="20"/>
          <c:tx>
            <c:strRef>
              <c:f>TR!$CR$2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TR!$CS$4:$CS$17</c:f>
              <c:numCache>
                <c:formatCode>0</c:formatCode>
                <c:ptCount val="14"/>
                <c:pt idx="0">
                  <c:v>0</c:v>
                </c:pt>
                <c:pt idx="1">
                  <c:v>66.326304106548292</c:v>
                </c:pt>
                <c:pt idx="2">
                  <c:v>97.186459489456169</c:v>
                </c:pt>
                <c:pt idx="3">
                  <c:v>122.51942286348502</c:v>
                </c:pt>
                <c:pt idx="4">
                  <c:v>145.08879023307435</c:v>
                </c:pt>
                <c:pt idx="5">
                  <c:v>164.89456159822419</c:v>
                </c:pt>
                <c:pt idx="6">
                  <c:v>184.70033296337402</c:v>
                </c:pt>
                <c:pt idx="7">
                  <c:v>206.34850166481689</c:v>
                </c:pt>
                <c:pt idx="8">
                  <c:v>226.61487236403994</c:v>
                </c:pt>
                <c:pt idx="9">
                  <c:v>246.88124306326304</c:v>
                </c:pt>
                <c:pt idx="10">
                  <c:v>278.20199778024414</c:v>
                </c:pt>
                <c:pt idx="11">
                  <c:v>307.21975582685906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TR!$CT$4:$CT$17</c:f>
              <c:numCache>
                <c:formatCode>General</c:formatCode>
                <c:ptCount val="14"/>
                <c:pt idx="0">
                  <c:v>0</c:v>
                </c:pt>
                <c:pt idx="1">
                  <c:v>0.29206000000000004</c:v>
                </c:pt>
                <c:pt idx="2">
                  <c:v>0.57768799999999998</c:v>
                </c:pt>
                <c:pt idx="3">
                  <c:v>0.84023300000000001</c:v>
                </c:pt>
                <c:pt idx="4">
                  <c:v>1.1191070000000001</c:v>
                </c:pt>
                <c:pt idx="5">
                  <c:v>1.3836630000000001</c:v>
                </c:pt>
                <c:pt idx="6">
                  <c:v>1.6448130000000001</c:v>
                </c:pt>
                <c:pt idx="7">
                  <c:v>1.9187160000000001</c:v>
                </c:pt>
                <c:pt idx="8">
                  <c:v>2.1397710000000001</c:v>
                </c:pt>
                <c:pt idx="9">
                  <c:v>2.348773</c:v>
                </c:pt>
                <c:pt idx="10">
                  <c:v>2.613969</c:v>
                </c:pt>
                <c:pt idx="11">
                  <c:v>2.825132</c:v>
                </c:pt>
                <c:pt idx="12">
                  <c:v>3.0957539999999999</c:v>
                </c:pt>
                <c:pt idx="13">
                  <c:v>3.0957539999999999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086A-4B9E-AC4B-26CF8252E83B}"/>
            </c:ext>
          </c:extLst>
        </c:ser>
        <c:ser>
          <c:idx val="35"/>
          <c:order val="21"/>
          <c:tx>
            <c:strRef>
              <c:f>TR!$CW$2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TR!$CX$4:$CX$16</c:f>
              <c:numCache>
                <c:formatCode>0</c:formatCode>
                <c:ptCount val="13"/>
                <c:pt idx="0">
                  <c:v>0</c:v>
                </c:pt>
                <c:pt idx="1">
                  <c:v>61.464365256124722</c:v>
                </c:pt>
                <c:pt idx="2">
                  <c:v>94.276169265033403</c:v>
                </c:pt>
                <c:pt idx="3">
                  <c:v>121.5423162583519</c:v>
                </c:pt>
                <c:pt idx="4">
                  <c:v>147.42204899777283</c:v>
                </c:pt>
                <c:pt idx="5">
                  <c:v>170.52895322939864</c:v>
                </c:pt>
                <c:pt idx="6">
                  <c:v>194.56013363028953</c:v>
                </c:pt>
                <c:pt idx="7">
                  <c:v>218.59131403118039</c:v>
                </c:pt>
                <c:pt idx="8">
                  <c:v>248.16815144766147</c:v>
                </c:pt>
                <c:pt idx="9">
                  <c:v>283.29064587973272</c:v>
                </c:pt>
                <c:pt idx="10">
                  <c:v>315.17817371937639</c:v>
                </c:pt>
                <c:pt idx="11">
                  <c:v>415</c:v>
                </c:pt>
                <c:pt idx="12">
                  <c:v>415</c:v>
                </c:pt>
              </c:numCache>
            </c:numRef>
          </c:xVal>
          <c:yVal>
            <c:numRef>
              <c:f>TR!$CY$4:$CY$16</c:f>
              <c:numCache>
                <c:formatCode>General</c:formatCode>
                <c:ptCount val="13"/>
                <c:pt idx="0">
                  <c:v>0</c:v>
                </c:pt>
                <c:pt idx="1">
                  <c:v>0.25530000000000003</c:v>
                </c:pt>
                <c:pt idx="2">
                  <c:v>0.52929999999999999</c:v>
                </c:pt>
                <c:pt idx="3">
                  <c:v>0.81489999999999996</c:v>
                </c:pt>
                <c:pt idx="4">
                  <c:v>1.1243000000000001</c:v>
                </c:pt>
                <c:pt idx="5">
                  <c:v>1.4224000000000001</c:v>
                </c:pt>
                <c:pt idx="6">
                  <c:v>1.7028000000000001</c:v>
                </c:pt>
                <c:pt idx="7">
                  <c:v>1.9773000000000001</c:v>
                </c:pt>
                <c:pt idx="8">
                  <c:v>2.2688999999999999</c:v>
                </c:pt>
                <c:pt idx="9">
                  <c:v>2.5879400000000001</c:v>
                </c:pt>
                <c:pt idx="10">
                  <c:v>2.8081200000000002</c:v>
                </c:pt>
                <c:pt idx="11">
                  <c:v>3.0422199999999999</c:v>
                </c:pt>
                <c:pt idx="12">
                  <c:v>3.0422199999999999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086A-4B9E-AC4B-26CF8252E83B}"/>
            </c:ext>
          </c:extLst>
        </c:ser>
        <c:ser>
          <c:idx val="36"/>
          <c:order val="22"/>
          <c:tx>
            <c:strRef>
              <c:f>TR!$DB$2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TR!$DC$4:$DC$16</c:f>
              <c:numCache>
                <c:formatCode>0</c:formatCode>
                <c:ptCount val="13"/>
                <c:pt idx="0">
                  <c:v>0</c:v>
                </c:pt>
                <c:pt idx="1">
                  <c:v>61.327777777777783</c:v>
                </c:pt>
                <c:pt idx="2">
                  <c:v>99.1388888888889</c:v>
                </c:pt>
                <c:pt idx="3">
                  <c:v>127.72777777777777</c:v>
                </c:pt>
                <c:pt idx="4">
                  <c:v>157.69999999999999</c:v>
                </c:pt>
                <c:pt idx="5">
                  <c:v>185.82777777777778</c:v>
                </c:pt>
                <c:pt idx="6">
                  <c:v>209.80555555555554</c:v>
                </c:pt>
                <c:pt idx="7">
                  <c:v>236.54999999999998</c:v>
                </c:pt>
                <c:pt idx="8">
                  <c:v>268.82777777777778</c:v>
                </c:pt>
                <c:pt idx="9">
                  <c:v>303.87222222222221</c:v>
                </c:pt>
                <c:pt idx="10">
                  <c:v>332</c:v>
                </c:pt>
                <c:pt idx="11">
                  <c:v>415</c:v>
                </c:pt>
                <c:pt idx="12">
                  <c:v>415</c:v>
                </c:pt>
              </c:numCache>
            </c:numRef>
          </c:xVal>
          <c:yVal>
            <c:numRef>
              <c:f>TR!$DD$4:$DD$16</c:f>
              <c:numCache>
                <c:formatCode>General</c:formatCode>
                <c:ptCount val="13"/>
                <c:pt idx="0">
                  <c:v>0</c:v>
                </c:pt>
                <c:pt idx="1">
                  <c:v>0.25530000000000003</c:v>
                </c:pt>
                <c:pt idx="2">
                  <c:v>0.52929999999999999</c:v>
                </c:pt>
                <c:pt idx="3">
                  <c:v>0.81489999999999996</c:v>
                </c:pt>
                <c:pt idx="4">
                  <c:v>1.1243000000000001</c:v>
                </c:pt>
                <c:pt idx="5">
                  <c:v>1.4224000000000001</c:v>
                </c:pt>
                <c:pt idx="6">
                  <c:v>1.7028000000000001</c:v>
                </c:pt>
                <c:pt idx="7">
                  <c:v>1.9773000000000001</c:v>
                </c:pt>
                <c:pt idx="8">
                  <c:v>2.2688999999999999</c:v>
                </c:pt>
                <c:pt idx="9">
                  <c:v>2.5879400000000001</c:v>
                </c:pt>
                <c:pt idx="10">
                  <c:v>2.8081200000000002</c:v>
                </c:pt>
                <c:pt idx="11">
                  <c:v>3.0422199999999999</c:v>
                </c:pt>
                <c:pt idx="12">
                  <c:v>3.0422199999999999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086A-4B9E-AC4B-26CF8252E83B}"/>
            </c:ext>
          </c:extLst>
        </c:ser>
        <c:ser>
          <c:idx val="29"/>
          <c:order val="23"/>
          <c:tx>
            <c:strRef>
              <c:f>TR!$DG$2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TR!$DH$4:$DH$17</c:f>
              <c:numCache>
                <c:formatCode>0</c:formatCode>
                <c:ptCount val="14"/>
                <c:pt idx="0">
                  <c:v>0</c:v>
                </c:pt>
                <c:pt idx="1">
                  <c:v>52.256033578174183</c:v>
                </c:pt>
                <c:pt idx="2">
                  <c:v>82.303252885624346</c:v>
                </c:pt>
                <c:pt idx="3">
                  <c:v>106.6894018887723</c:v>
                </c:pt>
                <c:pt idx="4">
                  <c:v>130.20461699895068</c:v>
                </c:pt>
                <c:pt idx="5">
                  <c:v>151.97796432318992</c:v>
                </c:pt>
                <c:pt idx="6">
                  <c:v>172.8803777544596</c:v>
                </c:pt>
                <c:pt idx="7">
                  <c:v>195.52465897166843</c:v>
                </c:pt>
                <c:pt idx="8">
                  <c:v>217.73347324239245</c:v>
                </c:pt>
                <c:pt idx="9">
                  <c:v>246.47429171038826</c:v>
                </c:pt>
                <c:pt idx="10">
                  <c:v>276.95697796432319</c:v>
                </c:pt>
                <c:pt idx="11">
                  <c:v>310.48793284365166</c:v>
                </c:pt>
                <c:pt idx="12">
                  <c:v>387.56558237145856</c:v>
                </c:pt>
                <c:pt idx="13">
                  <c:v>415</c:v>
                </c:pt>
              </c:numCache>
            </c:numRef>
          </c:xVal>
          <c:yVal>
            <c:numRef>
              <c:f>TR!$DI$4:$DI$17</c:f>
              <c:numCache>
                <c:formatCode>General</c:formatCode>
                <c:ptCount val="14"/>
                <c:pt idx="0">
                  <c:v>0</c:v>
                </c:pt>
                <c:pt idx="1">
                  <c:v>0.23677999999999999</c:v>
                </c:pt>
                <c:pt idx="2">
                  <c:v>0.49998999999999999</c:v>
                </c:pt>
                <c:pt idx="3">
                  <c:v>0.76898999999999995</c:v>
                </c:pt>
                <c:pt idx="4">
                  <c:v>1.06602</c:v>
                </c:pt>
                <c:pt idx="5">
                  <c:v>1.37982</c:v>
                </c:pt>
                <c:pt idx="6">
                  <c:v>1.6609799999999999</c:v>
                </c:pt>
                <c:pt idx="7">
                  <c:v>1.9665600000000001</c:v>
                </c:pt>
                <c:pt idx="8">
                  <c:v>2.2232699999999999</c:v>
                </c:pt>
                <c:pt idx="9">
                  <c:v>2.5286499999999998</c:v>
                </c:pt>
                <c:pt idx="10">
                  <c:v>2.7696499999999999</c:v>
                </c:pt>
                <c:pt idx="11">
                  <c:v>2.97844</c:v>
                </c:pt>
                <c:pt idx="12">
                  <c:v>3.12487</c:v>
                </c:pt>
                <c:pt idx="13">
                  <c:v>3.12487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86A-4B9E-AC4B-26CF8252E83B}"/>
            </c:ext>
          </c:extLst>
        </c:ser>
        <c:ser>
          <c:idx val="28"/>
          <c:order val="24"/>
          <c:tx>
            <c:strRef>
              <c:f>TR!$DL$2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TR!$DM$4:$DM$17</c:f>
              <c:numCache>
                <c:formatCode>0</c:formatCode>
                <c:ptCount val="14"/>
                <c:pt idx="0">
                  <c:v>0</c:v>
                </c:pt>
                <c:pt idx="1">
                  <c:v>73.066743383199082</c:v>
                </c:pt>
                <c:pt idx="2">
                  <c:v>100.76524741081704</c:v>
                </c:pt>
                <c:pt idx="3">
                  <c:v>124.64326812428078</c:v>
                </c:pt>
                <c:pt idx="4">
                  <c:v>154.72957422324512</c:v>
                </c:pt>
                <c:pt idx="5">
                  <c:v>176.21979286536248</c:v>
                </c:pt>
                <c:pt idx="6">
                  <c:v>197.71001150747986</c:v>
                </c:pt>
                <c:pt idx="7">
                  <c:v>220.63291139240505</c:v>
                </c:pt>
                <c:pt idx="8">
                  <c:v>244.03337169159957</c:v>
                </c:pt>
                <c:pt idx="9">
                  <c:v>267.43383199079403</c:v>
                </c:pt>
                <c:pt idx="10">
                  <c:v>300.86306098964326</c:v>
                </c:pt>
                <c:pt idx="11">
                  <c:v>345.75373993095513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TR!$DN$4:$DN$17</c:f>
              <c:numCache>
                <c:formatCode>General</c:formatCode>
                <c:ptCount val="14"/>
                <c:pt idx="0">
                  <c:v>0</c:v>
                </c:pt>
                <c:pt idx="1">
                  <c:v>0.318</c:v>
                </c:pt>
                <c:pt idx="2">
                  <c:v>0.56459999999999999</c:v>
                </c:pt>
                <c:pt idx="3">
                  <c:v>0.82479999999999998</c:v>
                </c:pt>
                <c:pt idx="4">
                  <c:v>1.1837</c:v>
                </c:pt>
                <c:pt idx="5">
                  <c:v>1.4764999999999999</c:v>
                </c:pt>
                <c:pt idx="6">
                  <c:v>1.7512000000000001</c:v>
                </c:pt>
                <c:pt idx="7">
                  <c:v>2.0074999999999998</c:v>
                </c:pt>
                <c:pt idx="8">
                  <c:v>2.2711000000000001</c:v>
                </c:pt>
                <c:pt idx="9">
                  <c:v>2.5078</c:v>
                </c:pt>
                <c:pt idx="10">
                  <c:v>2.7574000000000001</c:v>
                </c:pt>
                <c:pt idx="11">
                  <c:v>3.0162</c:v>
                </c:pt>
                <c:pt idx="12">
                  <c:v>3.1686000000000001</c:v>
                </c:pt>
                <c:pt idx="13">
                  <c:v>3.1686000000000001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86A-4B9E-AC4B-26CF8252E83B}"/>
            </c:ext>
          </c:extLst>
        </c:ser>
        <c:ser>
          <c:idx val="27"/>
          <c:order val="25"/>
          <c:tx>
            <c:strRef>
              <c:f>TR!$DQ$2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TR!$DR$4:$DR$18</c:f>
              <c:numCache>
                <c:formatCode>0</c:formatCode>
                <c:ptCount val="15"/>
                <c:pt idx="0">
                  <c:v>0</c:v>
                </c:pt>
                <c:pt idx="1">
                  <c:v>54.845814977973568</c:v>
                </c:pt>
                <c:pt idx="2">
                  <c:v>89.124449339207047</c:v>
                </c:pt>
                <c:pt idx="3">
                  <c:v>114.26211453744493</c:v>
                </c:pt>
                <c:pt idx="4">
                  <c:v>133.91519823788548</c:v>
                </c:pt>
                <c:pt idx="5">
                  <c:v>149.91189427312776</c:v>
                </c:pt>
                <c:pt idx="6">
                  <c:v>163.62334801762114</c:v>
                </c:pt>
                <c:pt idx="7">
                  <c:v>185.56167400881057</c:v>
                </c:pt>
                <c:pt idx="8">
                  <c:v>207.04295154185021</c:v>
                </c:pt>
                <c:pt idx="9">
                  <c:v>228.52422907488986</c:v>
                </c:pt>
                <c:pt idx="10">
                  <c:v>255.49008810572684</c:v>
                </c:pt>
                <c:pt idx="11">
                  <c:v>290.68281938325993</c:v>
                </c:pt>
                <c:pt idx="12">
                  <c:v>327.70374449339204</c:v>
                </c:pt>
                <c:pt idx="13">
                  <c:v>415</c:v>
                </c:pt>
                <c:pt idx="14">
                  <c:v>415</c:v>
                </c:pt>
              </c:numCache>
            </c:numRef>
          </c:xVal>
          <c:yVal>
            <c:numRef>
              <c:f>TR!$DS$4:$DS$18</c:f>
              <c:numCache>
                <c:formatCode>General</c:formatCode>
                <c:ptCount val="15"/>
                <c:pt idx="0">
                  <c:v>0</c:v>
                </c:pt>
                <c:pt idx="1">
                  <c:v>0.24709999999999999</c:v>
                </c:pt>
                <c:pt idx="2">
                  <c:v>0.53310000000000002</c:v>
                </c:pt>
                <c:pt idx="3">
                  <c:v>0.8377</c:v>
                </c:pt>
                <c:pt idx="4">
                  <c:v>1.0763</c:v>
                </c:pt>
                <c:pt idx="5">
                  <c:v>1.3004</c:v>
                </c:pt>
                <c:pt idx="6">
                  <c:v>1.4910000000000001</c:v>
                </c:pt>
                <c:pt idx="7">
                  <c:v>1.7803</c:v>
                </c:pt>
                <c:pt idx="8">
                  <c:v>2.0815999999999999</c:v>
                </c:pt>
                <c:pt idx="9">
                  <c:v>2.3511000000000002</c:v>
                </c:pt>
                <c:pt idx="10">
                  <c:v>2.6518000000000002</c:v>
                </c:pt>
                <c:pt idx="11">
                  <c:v>2.9712999999999998</c:v>
                </c:pt>
                <c:pt idx="12">
                  <c:v>3.1989000000000001</c:v>
                </c:pt>
                <c:pt idx="13">
                  <c:v>3.3776000000000002</c:v>
                </c:pt>
                <c:pt idx="14">
                  <c:v>3.3776000000000002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86A-4B9E-AC4B-26CF8252E83B}"/>
            </c:ext>
          </c:extLst>
        </c:ser>
        <c:ser>
          <c:idx val="26"/>
          <c:order val="26"/>
          <c:tx>
            <c:strRef>
              <c:f>TR!$DV$2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TR!$DW$4:$DW$17</c:f>
              <c:numCache>
                <c:formatCode>0</c:formatCode>
                <c:ptCount val="14"/>
                <c:pt idx="0">
                  <c:v>0</c:v>
                </c:pt>
                <c:pt idx="1">
                  <c:v>62.546754675467547</c:v>
                </c:pt>
                <c:pt idx="2">
                  <c:v>90.852585258525849</c:v>
                </c:pt>
                <c:pt idx="3">
                  <c:v>119.15841584158414</c:v>
                </c:pt>
                <c:pt idx="4">
                  <c:v>145.63806380638064</c:v>
                </c:pt>
                <c:pt idx="5">
                  <c:v>168.92189218921894</c:v>
                </c:pt>
                <c:pt idx="6">
                  <c:v>194.03190319031901</c:v>
                </c:pt>
                <c:pt idx="7">
                  <c:v>216.40264026402639</c:v>
                </c:pt>
                <c:pt idx="8">
                  <c:v>241.51265126512652</c:v>
                </c:pt>
                <c:pt idx="9">
                  <c:v>267.99229922992299</c:v>
                </c:pt>
                <c:pt idx="10">
                  <c:v>306.34213421342133</c:v>
                </c:pt>
                <c:pt idx="11">
                  <c:v>359.75797579757977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TR!$DX$4:$DX$17</c:f>
              <c:numCache>
                <c:formatCode>General</c:formatCode>
                <c:ptCount val="14"/>
                <c:pt idx="0">
                  <c:v>0</c:v>
                </c:pt>
                <c:pt idx="1">
                  <c:v>0.28120000000000001</c:v>
                </c:pt>
                <c:pt idx="2">
                  <c:v>0.52190000000000003</c:v>
                </c:pt>
                <c:pt idx="3">
                  <c:v>0.85270000000000001</c:v>
                </c:pt>
                <c:pt idx="4">
                  <c:v>1.1814</c:v>
                </c:pt>
                <c:pt idx="5">
                  <c:v>1.506</c:v>
                </c:pt>
                <c:pt idx="6">
                  <c:v>1.8431</c:v>
                </c:pt>
                <c:pt idx="7">
                  <c:v>2.1116000000000001</c:v>
                </c:pt>
                <c:pt idx="8">
                  <c:v>2.3976000000000002</c:v>
                </c:pt>
                <c:pt idx="9">
                  <c:v>2.6621999999999999</c:v>
                </c:pt>
                <c:pt idx="10">
                  <c:v>2.9535999999999998</c:v>
                </c:pt>
                <c:pt idx="11">
                  <c:v>3.1806999999999999</c:v>
                </c:pt>
                <c:pt idx="12">
                  <c:v>3.2435</c:v>
                </c:pt>
                <c:pt idx="13">
                  <c:v>3.2435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86A-4B9E-AC4B-26CF8252E83B}"/>
            </c:ext>
          </c:extLst>
        </c:ser>
        <c:ser>
          <c:idx val="25"/>
          <c:order val="27"/>
          <c:tx>
            <c:strRef>
              <c:f>TR!$EA$2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TR!$EB$4:$EB$17</c:f>
              <c:numCache>
                <c:formatCode>0</c:formatCode>
                <c:ptCount val="14"/>
                <c:pt idx="0">
                  <c:v>0</c:v>
                </c:pt>
                <c:pt idx="1">
                  <c:v>56.924778761061944</c:v>
                </c:pt>
                <c:pt idx="2">
                  <c:v>89.518805309734518</c:v>
                </c:pt>
                <c:pt idx="3">
                  <c:v>114.30862831858407</c:v>
                </c:pt>
                <c:pt idx="4">
                  <c:v>137.26216814159292</c:v>
                </c:pt>
                <c:pt idx="5">
                  <c:v>161.13384955752213</c:v>
                </c:pt>
                <c:pt idx="6">
                  <c:v>180.87389380530973</c:v>
                </c:pt>
                <c:pt idx="7">
                  <c:v>200.15486725663715</c:v>
                </c:pt>
                <c:pt idx="8">
                  <c:v>222.19026548672568</c:v>
                </c:pt>
                <c:pt idx="9">
                  <c:v>246.52101769911502</c:v>
                </c:pt>
                <c:pt idx="10">
                  <c:v>274.06526548672571</c:v>
                </c:pt>
                <c:pt idx="11">
                  <c:v>311.7090707964602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TR!$EC$4:$EC$17</c:f>
              <c:numCache>
                <c:formatCode>General</c:formatCode>
                <c:ptCount val="14"/>
                <c:pt idx="0">
                  <c:v>0</c:v>
                </c:pt>
                <c:pt idx="1">
                  <c:v>0.25430000000000003</c:v>
                </c:pt>
                <c:pt idx="2">
                  <c:v>0.55130000000000001</c:v>
                </c:pt>
                <c:pt idx="3">
                  <c:v>0.8417</c:v>
                </c:pt>
                <c:pt idx="4">
                  <c:v>1.1465000000000001</c:v>
                </c:pt>
                <c:pt idx="5">
                  <c:v>1.502</c:v>
                </c:pt>
                <c:pt idx="6">
                  <c:v>1.7844</c:v>
                </c:pt>
                <c:pt idx="7">
                  <c:v>2.0535000000000001</c:v>
                </c:pt>
                <c:pt idx="8">
                  <c:v>2.3521999999999998</c:v>
                </c:pt>
                <c:pt idx="9">
                  <c:v>2.6417000000000002</c:v>
                </c:pt>
                <c:pt idx="10">
                  <c:v>2.9274</c:v>
                </c:pt>
                <c:pt idx="11">
                  <c:v>3.2157</c:v>
                </c:pt>
                <c:pt idx="12">
                  <c:v>3.4895999999999998</c:v>
                </c:pt>
                <c:pt idx="13">
                  <c:v>3.4895999999999998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86A-4B9E-AC4B-26CF8252E83B}"/>
            </c:ext>
          </c:extLst>
        </c:ser>
        <c:ser>
          <c:idx val="24"/>
          <c:order val="28"/>
          <c:tx>
            <c:strRef>
              <c:f>TR!$EF$2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TR!$EG$4:$EG$15</c:f>
              <c:numCache>
                <c:formatCode>0</c:formatCode>
                <c:ptCount val="12"/>
                <c:pt idx="0">
                  <c:v>0</c:v>
                </c:pt>
                <c:pt idx="1">
                  <c:v>22.6528384279476</c:v>
                </c:pt>
                <c:pt idx="2">
                  <c:v>44.852620087336248</c:v>
                </c:pt>
                <c:pt idx="3">
                  <c:v>66.599344978165945</c:v>
                </c:pt>
                <c:pt idx="4">
                  <c:v>88.346069868995627</c:v>
                </c:pt>
                <c:pt idx="5">
                  <c:v>108.73362445414847</c:v>
                </c:pt>
                <c:pt idx="6">
                  <c:v>135.01091703056767</c:v>
                </c:pt>
                <c:pt idx="7">
                  <c:v>160.83515283842794</c:v>
                </c:pt>
                <c:pt idx="8">
                  <c:v>193.00218340611352</c:v>
                </c:pt>
                <c:pt idx="9">
                  <c:v>231.05895196506552</c:v>
                </c:pt>
                <c:pt idx="10">
                  <c:v>415</c:v>
                </c:pt>
                <c:pt idx="11">
                  <c:v>415</c:v>
                </c:pt>
              </c:numCache>
            </c:numRef>
          </c:xVal>
          <c:yVal>
            <c:numRef>
              <c:f>TR!$EH$4:$EH$15</c:f>
              <c:numCache>
                <c:formatCode>General</c:formatCode>
                <c:ptCount val="12"/>
                <c:pt idx="0">
                  <c:v>0.20760000000000001</c:v>
                </c:pt>
                <c:pt idx="1">
                  <c:v>0.51439999999999997</c:v>
                </c:pt>
                <c:pt idx="2">
                  <c:v>0.8276</c:v>
                </c:pt>
                <c:pt idx="3">
                  <c:v>1.1787000000000001</c:v>
                </c:pt>
                <c:pt idx="4">
                  <c:v>1.5056</c:v>
                </c:pt>
                <c:pt idx="5">
                  <c:v>1.8068</c:v>
                </c:pt>
                <c:pt idx="6">
                  <c:v>2.1595</c:v>
                </c:pt>
                <c:pt idx="7">
                  <c:v>2.4636999999999998</c:v>
                </c:pt>
                <c:pt idx="8">
                  <c:v>2.762</c:v>
                </c:pt>
                <c:pt idx="9">
                  <c:v>3.0023</c:v>
                </c:pt>
                <c:pt idx="10">
                  <c:v>3.2082999999999999</c:v>
                </c:pt>
                <c:pt idx="11">
                  <c:v>3.2082999999999999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86A-4B9E-AC4B-26CF8252E83B}"/>
            </c:ext>
          </c:extLst>
        </c:ser>
        <c:ser>
          <c:idx val="23"/>
          <c:order val="29"/>
          <c:tx>
            <c:strRef>
              <c:f>TR!$EK$2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TR!$EL$4:$EL$17</c:f>
              <c:numCache>
                <c:formatCode>0</c:formatCode>
                <c:ptCount val="14"/>
                <c:pt idx="0">
                  <c:v>0</c:v>
                </c:pt>
                <c:pt idx="1">
                  <c:v>12.318321392016376</c:v>
                </c:pt>
                <c:pt idx="2">
                  <c:v>32.707267144319346</c:v>
                </c:pt>
                <c:pt idx="3">
                  <c:v>49.698055271238488</c:v>
                </c:pt>
                <c:pt idx="4">
                  <c:v>66.264073694984646</c:v>
                </c:pt>
                <c:pt idx="5">
                  <c:v>85.37871033776868</c:v>
                </c:pt>
                <c:pt idx="6">
                  <c:v>106.61719549641761</c:v>
                </c:pt>
                <c:pt idx="7">
                  <c:v>128.70522006141249</c:v>
                </c:pt>
                <c:pt idx="8">
                  <c:v>153.76663254861822</c:v>
                </c:pt>
                <c:pt idx="9">
                  <c:v>179.67758444216989</c:v>
                </c:pt>
                <c:pt idx="10">
                  <c:v>208.56192425793242</c:v>
                </c:pt>
                <c:pt idx="11">
                  <c:v>246.79119754350052</c:v>
                </c:pt>
                <c:pt idx="12">
                  <c:v>415</c:v>
                </c:pt>
                <c:pt idx="13">
                  <c:v>415</c:v>
                </c:pt>
              </c:numCache>
            </c:numRef>
          </c:xVal>
          <c:yVal>
            <c:numRef>
              <c:f>TR!$EM$4:$EM$17</c:f>
              <c:numCache>
                <c:formatCode>General</c:formatCode>
                <c:ptCount val="14"/>
                <c:pt idx="0">
                  <c:v>0</c:v>
                </c:pt>
                <c:pt idx="1">
                  <c:v>0.2419</c:v>
                </c:pt>
                <c:pt idx="2">
                  <c:v>0.53639999999999999</c:v>
                </c:pt>
                <c:pt idx="3">
                  <c:v>0.81030000000000002</c:v>
                </c:pt>
                <c:pt idx="4">
                  <c:v>1.0729</c:v>
                </c:pt>
                <c:pt idx="5">
                  <c:v>1.3929</c:v>
                </c:pt>
                <c:pt idx="6">
                  <c:v>1.7362</c:v>
                </c:pt>
                <c:pt idx="7">
                  <c:v>2.0720000000000001</c:v>
                </c:pt>
                <c:pt idx="8">
                  <c:v>2.4043999999999999</c:v>
                </c:pt>
                <c:pt idx="9">
                  <c:v>2.6947999999999999</c:v>
                </c:pt>
                <c:pt idx="10">
                  <c:v>2.9586000000000001</c:v>
                </c:pt>
                <c:pt idx="11">
                  <c:v>3.1827000000000001</c:v>
                </c:pt>
                <c:pt idx="12">
                  <c:v>3.3469000000000002</c:v>
                </c:pt>
                <c:pt idx="13">
                  <c:v>3.3469000000000002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86A-4B9E-AC4B-26CF8252E83B}"/>
            </c:ext>
          </c:extLst>
        </c:ser>
        <c:ser>
          <c:idx val="22"/>
          <c:order val="30"/>
          <c:tx>
            <c:strRef>
              <c:f>TR!$EP$2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TR!$EQ$4:$EQ$15</c:f>
              <c:numCache>
                <c:formatCode>0</c:formatCode>
                <c:ptCount val="12"/>
                <c:pt idx="0">
                  <c:v>0</c:v>
                </c:pt>
                <c:pt idx="1">
                  <c:v>27.227513227513224</c:v>
                </c:pt>
                <c:pt idx="2">
                  <c:v>48.306878306878303</c:v>
                </c:pt>
                <c:pt idx="3">
                  <c:v>69.825396825396837</c:v>
                </c:pt>
                <c:pt idx="4">
                  <c:v>92.222222222222214</c:v>
                </c:pt>
                <c:pt idx="5">
                  <c:v>113.74074074074075</c:v>
                </c:pt>
                <c:pt idx="6">
                  <c:v>137.8941798941799</c:v>
                </c:pt>
                <c:pt idx="7">
                  <c:v>163.36507936507937</c:v>
                </c:pt>
                <c:pt idx="8">
                  <c:v>191.47089947089947</c:v>
                </c:pt>
                <c:pt idx="9">
                  <c:v>226.16402116402116</c:v>
                </c:pt>
                <c:pt idx="10">
                  <c:v>415</c:v>
                </c:pt>
                <c:pt idx="11">
                  <c:v>415</c:v>
                </c:pt>
              </c:numCache>
            </c:numRef>
          </c:xVal>
          <c:yVal>
            <c:numRef>
              <c:f>TR!$ER$4:$ER$15</c:f>
              <c:numCache>
                <c:formatCode>General</c:formatCode>
                <c:ptCount val="12"/>
                <c:pt idx="0">
                  <c:v>0.1706</c:v>
                </c:pt>
                <c:pt idx="1">
                  <c:v>0.52829999999999999</c:v>
                </c:pt>
                <c:pt idx="2">
                  <c:v>0.84179999999999999</c:v>
                </c:pt>
                <c:pt idx="3">
                  <c:v>1.1684000000000001</c:v>
                </c:pt>
                <c:pt idx="4">
                  <c:v>1.4982</c:v>
                </c:pt>
                <c:pt idx="5">
                  <c:v>1.8148</c:v>
                </c:pt>
                <c:pt idx="6">
                  <c:v>2.1265999999999998</c:v>
                </c:pt>
                <c:pt idx="7">
                  <c:v>2.4182999999999999</c:v>
                </c:pt>
                <c:pt idx="8">
                  <c:v>2.6781999999999999</c:v>
                </c:pt>
                <c:pt idx="9">
                  <c:v>2.9024999999999999</c:v>
                </c:pt>
                <c:pt idx="10">
                  <c:v>3.1389</c:v>
                </c:pt>
                <c:pt idx="11">
                  <c:v>3.1389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86A-4B9E-AC4B-26CF8252E83B}"/>
            </c:ext>
          </c:extLst>
        </c:ser>
        <c:ser>
          <c:idx val="21"/>
          <c:order val="31"/>
          <c:tx>
            <c:strRef>
              <c:f>TR!$EU$2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TR!$EV$4:$EV$16</c:f>
              <c:numCache>
                <c:formatCode>0</c:formatCode>
                <c:ptCount val="13"/>
                <c:pt idx="0">
                  <c:v>0</c:v>
                </c:pt>
                <c:pt idx="1">
                  <c:v>15.198372329603256</c:v>
                </c:pt>
                <c:pt idx="2">
                  <c:v>38.418107833163781</c:v>
                </c:pt>
                <c:pt idx="3">
                  <c:v>60.793489318413023</c:v>
                </c:pt>
                <c:pt idx="4">
                  <c:v>83.168870803662259</c:v>
                </c:pt>
                <c:pt idx="5">
                  <c:v>102.58901322482197</c:v>
                </c:pt>
                <c:pt idx="6">
                  <c:v>123.27568667344862</c:v>
                </c:pt>
                <c:pt idx="7">
                  <c:v>145.65106815869785</c:v>
                </c:pt>
                <c:pt idx="8">
                  <c:v>170.55951169888098</c:v>
                </c:pt>
                <c:pt idx="9">
                  <c:v>198.84537131230925</c:v>
                </c:pt>
                <c:pt idx="10">
                  <c:v>227.97558494404882</c:v>
                </c:pt>
                <c:pt idx="11">
                  <c:v>415</c:v>
                </c:pt>
                <c:pt idx="12">
                  <c:v>415</c:v>
                </c:pt>
              </c:numCache>
            </c:numRef>
          </c:xVal>
          <c:yVal>
            <c:numRef>
              <c:f>TR!$EW$4:$EW$16</c:f>
              <c:numCache>
                <c:formatCode>General</c:formatCode>
                <c:ptCount val="13"/>
                <c:pt idx="0">
                  <c:v>0</c:v>
                </c:pt>
                <c:pt idx="1">
                  <c:v>0.15989999999999999</c:v>
                </c:pt>
                <c:pt idx="2">
                  <c:v>0.48230000000000001</c:v>
                </c:pt>
                <c:pt idx="3">
                  <c:v>0.82809999999999995</c:v>
                </c:pt>
                <c:pt idx="4">
                  <c:v>1.1897</c:v>
                </c:pt>
                <c:pt idx="5">
                  <c:v>1.5051000000000001</c:v>
                </c:pt>
                <c:pt idx="6">
                  <c:v>1.8189</c:v>
                </c:pt>
                <c:pt idx="7">
                  <c:v>2.1530999999999998</c:v>
                </c:pt>
                <c:pt idx="8">
                  <c:v>2.4598</c:v>
                </c:pt>
                <c:pt idx="9">
                  <c:v>2.7528000000000001</c:v>
                </c:pt>
                <c:pt idx="10">
                  <c:v>2.9809999999999999</c:v>
                </c:pt>
                <c:pt idx="11">
                  <c:v>3.2690000000000001</c:v>
                </c:pt>
                <c:pt idx="12">
                  <c:v>3.2690000000000001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86A-4B9E-AC4B-26CF8252E83B}"/>
            </c:ext>
          </c:extLst>
        </c:ser>
        <c:ser>
          <c:idx val="15"/>
          <c:order val="32"/>
          <c:tx>
            <c:strRef>
              <c:f>TR!$EZ$2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TR!$FA$4:$FA$16</c:f>
              <c:numCache>
                <c:formatCode>0</c:formatCode>
                <c:ptCount val="13"/>
                <c:pt idx="0">
                  <c:v>0</c:v>
                </c:pt>
                <c:pt idx="1">
                  <c:v>18.178418803418801</c:v>
                </c:pt>
                <c:pt idx="2">
                  <c:v>42.564102564102562</c:v>
                </c:pt>
                <c:pt idx="3">
                  <c:v>58.082264957264961</c:v>
                </c:pt>
                <c:pt idx="4">
                  <c:v>76.925747863247864</c:v>
                </c:pt>
                <c:pt idx="5">
                  <c:v>97.986111111111114</c:v>
                </c:pt>
                <c:pt idx="6">
                  <c:v>117.93803418803418</c:v>
                </c:pt>
                <c:pt idx="7">
                  <c:v>140.10683760683762</c:v>
                </c:pt>
                <c:pt idx="8">
                  <c:v>166.7094017094017</c:v>
                </c:pt>
                <c:pt idx="9">
                  <c:v>196.63728632478632</c:v>
                </c:pt>
                <c:pt idx="10">
                  <c:v>233.21581196581198</c:v>
                </c:pt>
                <c:pt idx="11">
                  <c:v>415</c:v>
                </c:pt>
                <c:pt idx="12">
                  <c:v>415</c:v>
                </c:pt>
              </c:numCache>
            </c:numRef>
          </c:xVal>
          <c:yVal>
            <c:numRef>
              <c:f>TR!$FB$4:$FB$16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0.83750000000000002</c:v>
                </c:pt>
                <c:pt idx="3">
                  <c:v>1.1000000000000001</c:v>
                </c:pt>
                <c:pt idx="4">
                  <c:v>1.3975</c:v>
                </c:pt>
                <c:pt idx="5">
                  <c:v>1.7</c:v>
                </c:pt>
                <c:pt idx="6">
                  <c:v>1.95</c:v>
                </c:pt>
                <c:pt idx="7">
                  <c:v>2.2250000000000001</c:v>
                </c:pt>
                <c:pt idx="8">
                  <c:v>2.5249999999999999</c:v>
                </c:pt>
                <c:pt idx="9">
                  <c:v>2.75</c:v>
                </c:pt>
                <c:pt idx="10">
                  <c:v>2.95</c:v>
                </c:pt>
                <c:pt idx="11">
                  <c:v>3.09</c:v>
                </c:pt>
                <c:pt idx="12">
                  <c:v>3.09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898-44C2-B6CB-813D8ADEB4B1}"/>
            </c:ext>
          </c:extLst>
        </c:ser>
        <c:ser>
          <c:idx val="4"/>
          <c:order val="33"/>
          <c:tx>
            <c:strRef>
              <c:f>TR!$FE$2</c:f>
              <c:strCache>
                <c:ptCount val="1"/>
                <c:pt idx="0">
                  <c:v>1985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TR!$FF$4:$FF$15</c:f>
              <c:numCache>
                <c:formatCode>0</c:formatCode>
                <c:ptCount val="12"/>
                <c:pt idx="0">
                  <c:v>0</c:v>
                </c:pt>
                <c:pt idx="1">
                  <c:v>22.612179487179489</c:v>
                </c:pt>
                <c:pt idx="2">
                  <c:v>49.214743589743591</c:v>
                </c:pt>
                <c:pt idx="3">
                  <c:v>68.058226495726501</c:v>
                </c:pt>
                <c:pt idx="4">
                  <c:v>89.118589743589737</c:v>
                </c:pt>
                <c:pt idx="5">
                  <c:v>106.85363247863246</c:v>
                </c:pt>
                <c:pt idx="6">
                  <c:v>132.34775641025641</c:v>
                </c:pt>
                <c:pt idx="7">
                  <c:v>154.95993589743591</c:v>
                </c:pt>
                <c:pt idx="8">
                  <c:v>180.01068376068378</c:v>
                </c:pt>
                <c:pt idx="9">
                  <c:v>206.61324786324786</c:v>
                </c:pt>
                <c:pt idx="10">
                  <c:v>245.40865384615384</c:v>
                </c:pt>
                <c:pt idx="11">
                  <c:v>415</c:v>
                </c:pt>
              </c:numCache>
            </c:numRef>
          </c:xVal>
          <c:yVal>
            <c:numRef>
              <c:f>TR!$FG$4:$FG$15</c:f>
              <c:numCache>
                <c:formatCode>General</c:formatCode>
                <c:ptCount val="12"/>
                <c:pt idx="0">
                  <c:v>0</c:v>
                </c:pt>
                <c:pt idx="1">
                  <c:v>0.35</c:v>
                </c:pt>
                <c:pt idx="2">
                  <c:v>0.74</c:v>
                </c:pt>
                <c:pt idx="3">
                  <c:v>1.04</c:v>
                </c:pt>
                <c:pt idx="4">
                  <c:v>1.34</c:v>
                </c:pt>
                <c:pt idx="5">
                  <c:v>1.6</c:v>
                </c:pt>
                <c:pt idx="6">
                  <c:v>1.96</c:v>
                </c:pt>
                <c:pt idx="7">
                  <c:v>2.2400000000000002</c:v>
                </c:pt>
                <c:pt idx="8">
                  <c:v>2.5</c:v>
                </c:pt>
                <c:pt idx="9">
                  <c:v>2.74</c:v>
                </c:pt>
                <c:pt idx="10">
                  <c:v>2.94</c:v>
                </c:pt>
                <c:pt idx="11">
                  <c:v>3.11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F89-4B35-B826-164980C180F3}"/>
            </c:ext>
          </c:extLst>
        </c:ser>
        <c:ser>
          <c:idx val="3"/>
          <c:order val="34"/>
          <c:tx>
            <c:strRef>
              <c:f>TR!$FJ$2</c:f>
              <c:strCache>
                <c:ptCount val="1"/>
                <c:pt idx="0">
                  <c:v>1984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TR!$FK$4:$FK$15</c:f>
              <c:numCache>
                <c:formatCode>0</c:formatCode>
                <c:ptCount val="12"/>
                <c:pt idx="0">
                  <c:v>0</c:v>
                </c:pt>
                <c:pt idx="1">
                  <c:v>20.395299145299145</c:v>
                </c:pt>
                <c:pt idx="2">
                  <c:v>62.516025641025635</c:v>
                </c:pt>
                <c:pt idx="3">
                  <c:v>82.467948717948715</c:v>
                </c:pt>
                <c:pt idx="4">
                  <c:v>103.52831196581197</c:v>
                </c:pt>
                <c:pt idx="5">
                  <c:v>124.5886752136752</c:v>
                </c:pt>
                <c:pt idx="6">
                  <c:v>146.75747863247864</c:v>
                </c:pt>
                <c:pt idx="7">
                  <c:v>167.81784188034189</c:v>
                </c:pt>
                <c:pt idx="8">
                  <c:v>193.31196581196582</c:v>
                </c:pt>
                <c:pt idx="9">
                  <c:v>218.80608974358975</c:v>
                </c:pt>
                <c:pt idx="10">
                  <c:v>255.38461538461539</c:v>
                </c:pt>
                <c:pt idx="11">
                  <c:v>415</c:v>
                </c:pt>
              </c:numCache>
            </c:numRef>
          </c:xVal>
          <c:yVal>
            <c:numRef>
              <c:f>TR!$FL$4:$FL$15</c:f>
              <c:numCache>
                <c:formatCode>General</c:formatCode>
                <c:ptCount val="12"/>
                <c:pt idx="0">
                  <c:v>0</c:v>
                </c:pt>
                <c:pt idx="1">
                  <c:v>0.56999999999999995</c:v>
                </c:pt>
                <c:pt idx="2">
                  <c:v>0.84</c:v>
                </c:pt>
                <c:pt idx="3">
                  <c:v>1.1399999999999999</c:v>
                </c:pt>
                <c:pt idx="4">
                  <c:v>1.5</c:v>
                </c:pt>
                <c:pt idx="5">
                  <c:v>1.8</c:v>
                </c:pt>
                <c:pt idx="6">
                  <c:v>2.1</c:v>
                </c:pt>
                <c:pt idx="7">
                  <c:v>2.36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F89-4B35-B826-164980C180F3}"/>
            </c:ext>
          </c:extLst>
        </c:ser>
        <c:ser>
          <c:idx val="2"/>
          <c:order val="35"/>
          <c:tx>
            <c:strRef>
              <c:f>TR!$FO$2</c:f>
              <c:strCache>
                <c:ptCount val="1"/>
                <c:pt idx="0">
                  <c:v>1983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TR!$FP$4:$FP$16</c:f>
              <c:numCache>
                <c:formatCode>0</c:formatCode>
                <c:ptCount val="13"/>
                <c:pt idx="0">
                  <c:v>0</c:v>
                </c:pt>
                <c:pt idx="1">
                  <c:v>25.9375</c:v>
                </c:pt>
                <c:pt idx="2">
                  <c:v>44.78098290598291</c:v>
                </c:pt>
                <c:pt idx="3">
                  <c:v>64.73290598290599</c:v>
                </c:pt>
                <c:pt idx="4">
                  <c:v>85.793269230769226</c:v>
                </c:pt>
                <c:pt idx="5">
                  <c:v>103.52831196581197</c:v>
                </c:pt>
                <c:pt idx="6">
                  <c:v>122.37179487179488</c:v>
                </c:pt>
                <c:pt idx="7">
                  <c:v>138.99839743589743</c:v>
                </c:pt>
                <c:pt idx="8">
                  <c:v>166.7094017094017</c:v>
                </c:pt>
                <c:pt idx="9">
                  <c:v>193.31196581196582</c:v>
                </c:pt>
                <c:pt idx="10">
                  <c:v>226.56517094017093</c:v>
                </c:pt>
                <c:pt idx="11">
                  <c:v>286.42094017094018</c:v>
                </c:pt>
                <c:pt idx="12">
                  <c:v>415</c:v>
                </c:pt>
              </c:numCache>
            </c:numRef>
          </c:xVal>
          <c:yVal>
            <c:numRef>
              <c:f>TR!$FQ$4:$FQ$16</c:f>
              <c:numCache>
                <c:formatCode>General</c:formatCode>
                <c:ptCount val="13"/>
                <c:pt idx="0">
                  <c:v>0</c:v>
                </c:pt>
                <c:pt idx="1">
                  <c:v>0.34</c:v>
                </c:pt>
                <c:pt idx="2">
                  <c:v>0.63</c:v>
                </c:pt>
                <c:pt idx="3">
                  <c:v>0.95</c:v>
                </c:pt>
                <c:pt idx="4">
                  <c:v>1.29</c:v>
                </c:pt>
                <c:pt idx="5">
                  <c:v>1.57</c:v>
                </c:pt>
                <c:pt idx="6">
                  <c:v>1.86</c:v>
                </c:pt>
                <c:pt idx="7">
                  <c:v>2.13</c:v>
                </c:pt>
                <c:pt idx="8">
                  <c:v>2.4500000000000002</c:v>
                </c:pt>
                <c:pt idx="9">
                  <c:v>2.73</c:v>
                </c:pt>
                <c:pt idx="10">
                  <c:v>3</c:v>
                </c:pt>
                <c:pt idx="11">
                  <c:v>3.2</c:v>
                </c:pt>
                <c:pt idx="12">
                  <c:v>3.27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F89-4B35-B826-164980C180F3}"/>
            </c:ext>
          </c:extLst>
        </c:ser>
        <c:ser>
          <c:idx val="1"/>
          <c:order val="36"/>
          <c:tx>
            <c:strRef>
              <c:f>TR!$FT$2</c:f>
              <c:strCache>
                <c:ptCount val="1"/>
                <c:pt idx="0">
                  <c:v>1982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TR!$FU$4:$FU$18</c:f>
              <c:numCache>
                <c:formatCode>0</c:formatCode>
                <c:ptCount val="15"/>
                <c:pt idx="0">
                  <c:v>0</c:v>
                </c:pt>
                <c:pt idx="1">
                  <c:v>11.527777777777777</c:v>
                </c:pt>
                <c:pt idx="2">
                  <c:v>33.696581196581199</c:v>
                </c:pt>
                <c:pt idx="3">
                  <c:v>55.865384615384613</c:v>
                </c:pt>
                <c:pt idx="4">
                  <c:v>73.600427350427353</c:v>
                </c:pt>
                <c:pt idx="5">
                  <c:v>86.901709401709411</c:v>
                </c:pt>
                <c:pt idx="6">
                  <c:v>104.63675213675214</c:v>
                </c:pt>
                <c:pt idx="7">
                  <c:v>122.37179487179488</c:v>
                </c:pt>
                <c:pt idx="8">
                  <c:v>144.5405982905983</c:v>
                </c:pt>
                <c:pt idx="9">
                  <c:v>157.84188034188034</c:v>
                </c:pt>
                <c:pt idx="10">
                  <c:v>180.01068376068378</c:v>
                </c:pt>
                <c:pt idx="11">
                  <c:v>195.52884615384616</c:v>
                </c:pt>
                <c:pt idx="12">
                  <c:v>228.7820512820513</c:v>
                </c:pt>
                <c:pt idx="13">
                  <c:v>255.38461538461539</c:v>
                </c:pt>
                <c:pt idx="14">
                  <c:v>415</c:v>
                </c:pt>
              </c:numCache>
            </c:numRef>
          </c:xVal>
          <c:yVal>
            <c:numRef>
              <c:f>TR!$FV$4:$FV$18</c:f>
              <c:numCache>
                <c:formatCode>General</c:formatCode>
                <c:ptCount val="15"/>
                <c:pt idx="0">
                  <c:v>0</c:v>
                </c:pt>
                <c:pt idx="1">
                  <c:v>0.17499999999999999</c:v>
                </c:pt>
                <c:pt idx="2">
                  <c:v>0.47499999999999998</c:v>
                </c:pt>
                <c:pt idx="3">
                  <c:v>0.875</c:v>
                </c:pt>
                <c:pt idx="4">
                  <c:v>1.125</c:v>
                </c:pt>
                <c:pt idx="5">
                  <c:v>1.325</c:v>
                </c:pt>
                <c:pt idx="6">
                  <c:v>1.575</c:v>
                </c:pt>
                <c:pt idx="7">
                  <c:v>1.85</c:v>
                </c:pt>
                <c:pt idx="8">
                  <c:v>2.0750000000000002</c:v>
                </c:pt>
                <c:pt idx="9">
                  <c:v>2.2749999999999999</c:v>
                </c:pt>
                <c:pt idx="10">
                  <c:v>2.4249999999999998</c:v>
                </c:pt>
                <c:pt idx="11">
                  <c:v>2.5499999999999998</c:v>
                </c:pt>
                <c:pt idx="12">
                  <c:v>2.75</c:v>
                </c:pt>
                <c:pt idx="13">
                  <c:v>2.85</c:v>
                </c:pt>
                <c:pt idx="14">
                  <c:v>2.93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F89-4B35-B826-164980C18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135976"/>
        <c:axId val="433135192"/>
      </c:scatterChart>
      <c:valAx>
        <c:axId val="433135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5192"/>
        <c:crosses val="autoZero"/>
        <c:crossBetween val="midCat"/>
      </c:valAx>
      <c:valAx>
        <c:axId val="43313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baseline="0"/>
                  <a:t>Acc. Worth ($)</a:t>
                </a:r>
                <a:endParaRPr lang="en-MY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5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Reactivity Curve (SF)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SF!$B$2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SF!$D$4:$D$19</c:f>
              <c:numCache>
                <c:formatCode>General</c:formatCode>
                <c:ptCount val="16"/>
                <c:pt idx="0">
                  <c:v>0</c:v>
                </c:pt>
                <c:pt idx="1">
                  <c:v>28.5</c:v>
                </c:pt>
                <c:pt idx="2">
                  <c:v>72</c:v>
                </c:pt>
                <c:pt idx="3">
                  <c:v>99.5</c:v>
                </c:pt>
                <c:pt idx="4">
                  <c:v>122</c:v>
                </c:pt>
                <c:pt idx="5">
                  <c:v>142</c:v>
                </c:pt>
                <c:pt idx="6">
                  <c:v>162</c:v>
                </c:pt>
                <c:pt idx="7">
                  <c:v>179.5</c:v>
                </c:pt>
                <c:pt idx="8">
                  <c:v>194.5</c:v>
                </c:pt>
                <c:pt idx="9">
                  <c:v>210</c:v>
                </c:pt>
                <c:pt idx="10">
                  <c:v>228</c:v>
                </c:pt>
                <c:pt idx="11">
                  <c:v>248</c:v>
                </c:pt>
                <c:pt idx="12">
                  <c:v>270</c:v>
                </c:pt>
                <c:pt idx="13">
                  <c:v>300</c:v>
                </c:pt>
                <c:pt idx="14">
                  <c:v>348.5</c:v>
                </c:pt>
                <c:pt idx="15">
                  <c:v>379</c:v>
                </c:pt>
              </c:numCache>
            </c:numRef>
          </c:xVal>
          <c:yVal>
            <c:numRef>
              <c:f>SF!$E$4:$E$19</c:f>
              <c:numCache>
                <c:formatCode>General</c:formatCode>
                <c:ptCount val="16"/>
                <c:pt idx="0">
                  <c:v>0</c:v>
                </c:pt>
                <c:pt idx="1">
                  <c:v>4.1102702092096644E-3</c:v>
                </c:pt>
                <c:pt idx="2">
                  <c:v>7.4572094835012419E-3</c:v>
                </c:pt>
                <c:pt idx="3">
                  <c:v>9.2523880204810251E-3</c:v>
                </c:pt>
                <c:pt idx="4">
                  <c:v>1.0953513867552386E-2</c:v>
                </c:pt>
                <c:pt idx="5">
                  <c:v>1.1652517474932806E-2</c:v>
                </c:pt>
                <c:pt idx="6">
                  <c:v>1.1776861650126898E-2</c:v>
                </c:pt>
                <c:pt idx="7">
                  <c:v>1.3114778776343374E-2</c:v>
                </c:pt>
                <c:pt idx="8">
                  <c:v>1.330129028779003E-2</c:v>
                </c:pt>
                <c:pt idx="9">
                  <c:v>1.1951076873498495E-2</c:v>
                </c:pt>
                <c:pt idx="10">
                  <c:v>1.1392820564029123E-2</c:v>
                </c:pt>
                <c:pt idx="11">
                  <c:v>1.1492236486893055E-2</c:v>
                </c:pt>
                <c:pt idx="12">
                  <c:v>9.1677118256795996E-3</c:v>
                </c:pt>
                <c:pt idx="13">
                  <c:v>6.8829393094274154E-3</c:v>
                </c:pt>
                <c:pt idx="14">
                  <c:v>2.9380249529715363E-3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3D-4AA4-88A8-21CE6D09A640}"/>
            </c:ext>
          </c:extLst>
        </c:ser>
        <c:ser>
          <c:idx val="15"/>
          <c:order val="1"/>
          <c:tx>
            <c:strRef>
              <c:f>SF!$F$2</c:f>
              <c:strCache>
                <c:ptCount val="1"/>
                <c:pt idx="0">
                  <c:v>2018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SF!$H$4:$H$20</c:f>
              <c:numCache>
                <c:formatCode>0.0</c:formatCode>
                <c:ptCount val="17"/>
                <c:pt idx="0">
                  <c:v>0</c:v>
                </c:pt>
                <c:pt idx="1">
                  <c:v>29</c:v>
                </c:pt>
                <c:pt idx="2">
                  <c:v>72.5</c:v>
                </c:pt>
                <c:pt idx="3">
                  <c:v>97</c:v>
                </c:pt>
                <c:pt idx="4">
                  <c:v>117.5</c:v>
                </c:pt>
                <c:pt idx="5">
                  <c:v>135</c:v>
                </c:pt>
                <c:pt idx="6">
                  <c:v>149.5</c:v>
                </c:pt>
                <c:pt idx="7">
                  <c:v>165.5</c:v>
                </c:pt>
                <c:pt idx="8">
                  <c:v>181.5</c:v>
                </c:pt>
                <c:pt idx="9">
                  <c:v>196.5</c:v>
                </c:pt>
                <c:pt idx="10">
                  <c:v>211.5</c:v>
                </c:pt>
                <c:pt idx="11">
                  <c:v>229</c:v>
                </c:pt>
                <c:pt idx="12">
                  <c:v>249</c:v>
                </c:pt>
                <c:pt idx="13">
                  <c:v>271.5</c:v>
                </c:pt>
                <c:pt idx="14">
                  <c:v>299</c:v>
                </c:pt>
                <c:pt idx="15">
                  <c:v>347</c:v>
                </c:pt>
                <c:pt idx="16">
                  <c:v>380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SF!$I$4:$I$20</c:f>
              <c:numCache>
                <c:formatCode>0.0000</c:formatCode>
                <c:ptCount val="17"/>
                <c:pt idx="0">
                  <c:v>0</c:v>
                </c:pt>
                <c:pt idx="1">
                  <c:v>4.0293103448275861E-3</c:v>
                </c:pt>
                <c:pt idx="2">
                  <c:v>8.1034482758620702E-3</c:v>
                </c:pt>
                <c:pt idx="3">
                  <c:v>9.7150000000000014E-3</c:v>
                </c:pt>
                <c:pt idx="4">
                  <c:v>1.0238095238095237E-2</c:v>
                </c:pt>
                <c:pt idx="5">
                  <c:v>1.3457142857142858E-2</c:v>
                </c:pt>
                <c:pt idx="6">
                  <c:v>1.2766666666666667E-2</c:v>
                </c:pt>
                <c:pt idx="7">
                  <c:v>1.2929411764705882E-2</c:v>
                </c:pt>
                <c:pt idx="8">
                  <c:v>1.3466666666666663E-2</c:v>
                </c:pt>
                <c:pt idx="9">
                  <c:v>1.3520000000000006E-2</c:v>
                </c:pt>
                <c:pt idx="10">
                  <c:v>1.261333333333332E-2</c:v>
                </c:pt>
                <c:pt idx="11">
                  <c:v>1.1905000000000009E-2</c:v>
                </c:pt>
                <c:pt idx="12">
                  <c:v>1.1185E-2</c:v>
                </c:pt>
                <c:pt idx="13">
                  <c:v>1.0039999999999995E-2</c:v>
                </c:pt>
                <c:pt idx="14">
                  <c:v>7.7699999999999957E-3</c:v>
                </c:pt>
                <c:pt idx="15">
                  <c:v>3.4787878787878794E-3</c:v>
                </c:pt>
                <c:pt idx="16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2E50-45B5-ABDB-989089E037B9}"/>
            </c:ext>
          </c:extLst>
        </c:ser>
        <c:ser>
          <c:idx val="16"/>
          <c:order val="2"/>
          <c:tx>
            <c:strRef>
              <c:f>SF!$J$2</c:f>
              <c:strCache>
                <c:ptCount val="1"/>
                <c:pt idx="0">
                  <c:v>2017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SF!$L$4:$L$19</c:f>
              <c:numCache>
                <c:formatCode>0.0</c:formatCode>
                <c:ptCount val="16"/>
                <c:pt idx="0">
                  <c:v>0</c:v>
                </c:pt>
                <c:pt idx="1">
                  <c:v>29</c:v>
                </c:pt>
                <c:pt idx="2">
                  <c:v>73</c:v>
                </c:pt>
                <c:pt idx="3">
                  <c:v>97.5</c:v>
                </c:pt>
                <c:pt idx="4">
                  <c:v>117.5</c:v>
                </c:pt>
                <c:pt idx="5">
                  <c:v>138</c:v>
                </c:pt>
                <c:pt idx="6">
                  <c:v>157</c:v>
                </c:pt>
                <c:pt idx="7">
                  <c:v>175</c:v>
                </c:pt>
                <c:pt idx="8">
                  <c:v>193</c:v>
                </c:pt>
                <c:pt idx="9">
                  <c:v>211</c:v>
                </c:pt>
                <c:pt idx="10">
                  <c:v>230</c:v>
                </c:pt>
                <c:pt idx="11">
                  <c:v>250</c:v>
                </c:pt>
                <c:pt idx="12">
                  <c:v>270</c:v>
                </c:pt>
                <c:pt idx="13">
                  <c:v>294.5</c:v>
                </c:pt>
                <c:pt idx="14">
                  <c:v>344.5</c:v>
                </c:pt>
                <c:pt idx="15">
                  <c:v>380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SF!$M$4:$M$19</c:f>
              <c:numCache>
                <c:formatCode>0.0000</c:formatCode>
                <c:ptCount val="16"/>
                <c:pt idx="0">
                  <c:v>0</c:v>
                </c:pt>
                <c:pt idx="1">
                  <c:v>3.9758620689655175E-3</c:v>
                </c:pt>
                <c:pt idx="2">
                  <c:v>7.069999999999999E-3</c:v>
                </c:pt>
                <c:pt idx="3">
                  <c:v>1.0168421052631582E-2</c:v>
                </c:pt>
                <c:pt idx="4">
                  <c:v>1.0623809523809521E-2</c:v>
                </c:pt>
                <c:pt idx="5">
                  <c:v>1.2004999999999998E-2</c:v>
                </c:pt>
                <c:pt idx="6">
                  <c:v>1.3127777777777775E-2</c:v>
                </c:pt>
                <c:pt idx="7">
                  <c:v>1.298888888888889E-2</c:v>
                </c:pt>
                <c:pt idx="8">
                  <c:v>1.2722222222222227E-2</c:v>
                </c:pt>
                <c:pt idx="9">
                  <c:v>1.2922222222222231E-2</c:v>
                </c:pt>
                <c:pt idx="10">
                  <c:v>1.1430000000000006E-2</c:v>
                </c:pt>
                <c:pt idx="11">
                  <c:v>1.0640000000000005E-2</c:v>
                </c:pt>
                <c:pt idx="12">
                  <c:v>9.9450000000000042E-3</c:v>
                </c:pt>
                <c:pt idx="13">
                  <c:v>8.4344827586206941E-3</c:v>
                </c:pt>
                <c:pt idx="14">
                  <c:v>3.5084507042253505E-3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2E50-45B5-ABDB-989089E037B9}"/>
            </c:ext>
          </c:extLst>
        </c:ser>
        <c:ser>
          <c:idx val="17"/>
          <c:order val="3"/>
          <c:tx>
            <c:strRef>
              <c:f>SF!$N$2</c:f>
              <c:strCache>
                <c:ptCount val="1"/>
                <c:pt idx="0">
                  <c:v>2016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SF!$P$4:$P$19</c:f>
              <c:numCache>
                <c:formatCode>0.0</c:formatCode>
                <c:ptCount val="16"/>
                <c:pt idx="0">
                  <c:v>0</c:v>
                </c:pt>
                <c:pt idx="1">
                  <c:v>25</c:v>
                </c:pt>
                <c:pt idx="2">
                  <c:v>67.5</c:v>
                </c:pt>
                <c:pt idx="3">
                  <c:v>95</c:v>
                </c:pt>
                <c:pt idx="4">
                  <c:v>115</c:v>
                </c:pt>
                <c:pt idx="5">
                  <c:v>135</c:v>
                </c:pt>
                <c:pt idx="6">
                  <c:v>155</c:v>
                </c:pt>
                <c:pt idx="7">
                  <c:v>175</c:v>
                </c:pt>
                <c:pt idx="8">
                  <c:v>195</c:v>
                </c:pt>
                <c:pt idx="9">
                  <c:v>212.5</c:v>
                </c:pt>
                <c:pt idx="10">
                  <c:v>230</c:v>
                </c:pt>
                <c:pt idx="11">
                  <c:v>248</c:v>
                </c:pt>
                <c:pt idx="12">
                  <c:v>268</c:v>
                </c:pt>
                <c:pt idx="13">
                  <c:v>293</c:v>
                </c:pt>
                <c:pt idx="14">
                  <c:v>342.5</c:v>
                </c:pt>
                <c:pt idx="15">
                  <c:v>379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SF!$Q$4:$Q$19</c:f>
              <c:numCache>
                <c:formatCode>0.0000</c:formatCode>
                <c:ptCount val="16"/>
                <c:pt idx="0">
                  <c:v>0</c:v>
                </c:pt>
                <c:pt idx="1">
                  <c:v>3.3079999999999997E-3</c:v>
                </c:pt>
                <c:pt idx="2">
                  <c:v>6.8742857142857156E-3</c:v>
                </c:pt>
                <c:pt idx="3">
                  <c:v>9.9100000000000021E-3</c:v>
                </c:pt>
                <c:pt idx="4">
                  <c:v>1.1060000000000004E-2</c:v>
                </c:pt>
                <c:pt idx="5">
                  <c:v>1.1894999999999999E-2</c:v>
                </c:pt>
                <c:pt idx="6">
                  <c:v>1.2634999999999997E-2</c:v>
                </c:pt>
                <c:pt idx="7">
                  <c:v>1.1904999999999999E-2</c:v>
                </c:pt>
                <c:pt idx="8">
                  <c:v>1.1850000000000005E-2</c:v>
                </c:pt>
                <c:pt idx="9">
                  <c:v>1.1446666666666664E-2</c:v>
                </c:pt>
                <c:pt idx="10">
                  <c:v>1.1099999999999999E-2</c:v>
                </c:pt>
                <c:pt idx="11">
                  <c:v>1.0231249999999997E-2</c:v>
                </c:pt>
                <c:pt idx="12">
                  <c:v>7.7875000000000028E-3</c:v>
                </c:pt>
                <c:pt idx="13">
                  <c:v>7.1692307692307654E-3</c:v>
                </c:pt>
                <c:pt idx="14">
                  <c:v>2.7452054794520567E-3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2E50-45B5-ABDB-989089E037B9}"/>
            </c:ext>
          </c:extLst>
        </c:ser>
        <c:ser>
          <c:idx val="18"/>
          <c:order val="4"/>
          <c:tx>
            <c:strRef>
              <c:f>SF!$R$2</c:f>
              <c:strCache>
                <c:ptCount val="1"/>
                <c:pt idx="0">
                  <c:v>2015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SF!$T$4:$T$19</c:f>
              <c:numCache>
                <c:formatCode>0.0</c:formatCode>
                <c:ptCount val="16"/>
                <c:pt idx="0">
                  <c:v>0</c:v>
                </c:pt>
                <c:pt idx="1">
                  <c:v>29</c:v>
                </c:pt>
                <c:pt idx="2">
                  <c:v>75</c:v>
                </c:pt>
                <c:pt idx="3">
                  <c:v>104.5</c:v>
                </c:pt>
                <c:pt idx="4">
                  <c:v>127</c:v>
                </c:pt>
                <c:pt idx="5">
                  <c:v>147</c:v>
                </c:pt>
                <c:pt idx="6">
                  <c:v>164.5</c:v>
                </c:pt>
                <c:pt idx="7">
                  <c:v>179.5</c:v>
                </c:pt>
                <c:pt idx="8">
                  <c:v>194.5</c:v>
                </c:pt>
                <c:pt idx="9">
                  <c:v>209.5</c:v>
                </c:pt>
                <c:pt idx="10">
                  <c:v>227</c:v>
                </c:pt>
                <c:pt idx="11">
                  <c:v>249</c:v>
                </c:pt>
                <c:pt idx="12">
                  <c:v>275.5</c:v>
                </c:pt>
                <c:pt idx="13">
                  <c:v>302.5</c:v>
                </c:pt>
                <c:pt idx="14">
                  <c:v>347</c:v>
                </c:pt>
                <c:pt idx="15">
                  <c:v>379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SF!$U$4:$U$19</c:f>
              <c:numCache>
                <c:formatCode>0.0000</c:formatCode>
                <c:ptCount val="16"/>
                <c:pt idx="0">
                  <c:v>0</c:v>
                </c:pt>
                <c:pt idx="1">
                  <c:v>3.6551724137931034E-3</c:v>
                </c:pt>
                <c:pt idx="2">
                  <c:v>5.8105882352941169E-3</c:v>
                </c:pt>
                <c:pt idx="3">
                  <c:v>9.444000000000001E-3</c:v>
                </c:pt>
                <c:pt idx="4">
                  <c:v>1.2359999999999999E-2</c:v>
                </c:pt>
                <c:pt idx="5">
                  <c:v>1.2185000000000001E-2</c:v>
                </c:pt>
                <c:pt idx="6">
                  <c:v>1.1813333333333335E-2</c:v>
                </c:pt>
                <c:pt idx="7">
                  <c:v>1.441333333333333E-2</c:v>
                </c:pt>
                <c:pt idx="8">
                  <c:v>1.2159999999999994E-2</c:v>
                </c:pt>
                <c:pt idx="9">
                  <c:v>1.1413333333333334E-2</c:v>
                </c:pt>
                <c:pt idx="10">
                  <c:v>1.238499999999999E-2</c:v>
                </c:pt>
                <c:pt idx="11">
                  <c:v>9.2416666666666671E-3</c:v>
                </c:pt>
                <c:pt idx="12">
                  <c:v>8.2793103448275847E-3</c:v>
                </c:pt>
                <c:pt idx="13">
                  <c:v>6.6360000000000065E-3</c:v>
                </c:pt>
                <c:pt idx="14">
                  <c:v>2.3031250000000031E-3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3-2E50-45B5-ABDB-989089E037B9}"/>
            </c:ext>
          </c:extLst>
        </c:ser>
        <c:ser>
          <c:idx val="19"/>
          <c:order val="5"/>
          <c:tx>
            <c:strRef>
              <c:f>SF!$V$2</c:f>
              <c:strCache>
                <c:ptCount val="1"/>
                <c:pt idx="0">
                  <c:v>2013*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SF!$X$4:$X$15</c:f>
              <c:numCache>
                <c:formatCode>0.0</c:formatCode>
                <c:ptCount val="12"/>
                <c:pt idx="0">
                  <c:v>0</c:v>
                </c:pt>
                <c:pt idx="1">
                  <c:v>29</c:v>
                </c:pt>
                <c:pt idx="2">
                  <c:v>73</c:v>
                </c:pt>
                <c:pt idx="3">
                  <c:v>103</c:v>
                </c:pt>
                <c:pt idx="4">
                  <c:v>130.5</c:v>
                </c:pt>
                <c:pt idx="5">
                  <c:v>155.5</c:v>
                </c:pt>
                <c:pt idx="6">
                  <c:v>180.5</c:v>
                </c:pt>
                <c:pt idx="7">
                  <c:v>205.5</c:v>
                </c:pt>
                <c:pt idx="8">
                  <c:v>233</c:v>
                </c:pt>
                <c:pt idx="9">
                  <c:v>265</c:v>
                </c:pt>
                <c:pt idx="10">
                  <c:v>330.5</c:v>
                </c:pt>
                <c:pt idx="11">
                  <c:v>379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SF!$Y$4:$Y$15</c:f>
              <c:numCache>
                <c:formatCode>0.0000</c:formatCode>
                <c:ptCount val="12"/>
                <c:pt idx="0">
                  <c:v>0</c:v>
                </c:pt>
                <c:pt idx="1">
                  <c:v>2.56551724137931E-3</c:v>
                </c:pt>
                <c:pt idx="2">
                  <c:v>6.2162222222222211E-3</c:v>
                </c:pt>
                <c:pt idx="3">
                  <c:v>5.6100000000000004E-3</c:v>
                </c:pt>
                <c:pt idx="4">
                  <c:v>7.8920000000000014E-3</c:v>
                </c:pt>
                <c:pt idx="5">
                  <c:v>7.3919999999999984E-3</c:v>
                </c:pt>
                <c:pt idx="6">
                  <c:v>7.5920000000000033E-3</c:v>
                </c:pt>
                <c:pt idx="7">
                  <c:v>9.387999999999997E-3</c:v>
                </c:pt>
                <c:pt idx="8">
                  <c:v>8.2973333333333336E-3</c:v>
                </c:pt>
                <c:pt idx="9">
                  <c:v>7.2349019607843108E-3</c:v>
                </c:pt>
                <c:pt idx="10">
                  <c:v>2.7409621993127156E-3</c:v>
                </c:pt>
                <c:pt idx="11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2E50-45B5-ABDB-989089E037B9}"/>
            </c:ext>
          </c:extLst>
        </c:ser>
        <c:ser>
          <c:idx val="14"/>
          <c:order val="6"/>
          <c:tx>
            <c:strRef>
              <c:f>SF!$Z$2</c:f>
              <c:strCache>
                <c:ptCount val="1"/>
                <c:pt idx="0">
                  <c:v>2013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SF!$AC$4:$AC$18</c:f>
              <c:numCache>
                <c:formatCode>0.0</c:formatCode>
                <c:ptCount val="15"/>
                <c:pt idx="0">
                  <c:v>0</c:v>
                </c:pt>
                <c:pt idx="1">
                  <c:v>33.861547762998789</c:v>
                </c:pt>
                <c:pt idx="2">
                  <c:v>82.004836759371216</c:v>
                </c:pt>
                <c:pt idx="3">
                  <c:v>108.9558645707376</c:v>
                </c:pt>
                <c:pt idx="4">
                  <c:v>133.83373639661426</c:v>
                </c:pt>
                <c:pt idx="5">
                  <c:v>156.86880290205562</c:v>
                </c:pt>
                <c:pt idx="6">
                  <c:v>176.67896009673518</c:v>
                </c:pt>
                <c:pt idx="7">
                  <c:v>195.56771463119708</c:v>
                </c:pt>
                <c:pt idx="8">
                  <c:v>216.0689238210399</c:v>
                </c:pt>
                <c:pt idx="9">
                  <c:v>237.49153567110037</c:v>
                </c:pt>
                <c:pt idx="10">
                  <c:v>258.68379685610637</c:v>
                </c:pt>
                <c:pt idx="11">
                  <c:v>283.33131801692866</c:v>
                </c:pt>
                <c:pt idx="12">
                  <c:v>314.65900846432891</c:v>
                </c:pt>
                <c:pt idx="13">
                  <c:v>356.35247883917776</c:v>
                </c:pt>
                <c:pt idx="14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SF!$AD$4:$AD$18</c:f>
              <c:numCache>
                <c:formatCode>0.0000</c:formatCode>
                <c:ptCount val="15"/>
                <c:pt idx="0">
                  <c:v>0</c:v>
                </c:pt>
                <c:pt idx="1">
                  <c:v>3.2984808446563231E-3</c:v>
                </c:pt>
                <c:pt idx="2">
                  <c:v>7.5533506900347155E-3</c:v>
                </c:pt>
                <c:pt idx="3">
                  <c:v>9.2546647578143574E-3</c:v>
                </c:pt>
                <c:pt idx="4">
                  <c:v>9.8599330626124634E-3</c:v>
                </c:pt>
                <c:pt idx="5">
                  <c:v>1.1262739059213335E-2</c:v>
                </c:pt>
                <c:pt idx="6">
                  <c:v>1.1796674406083866E-2</c:v>
                </c:pt>
                <c:pt idx="7">
                  <c:v>1.115000406925877E-2</c:v>
                </c:pt>
                <c:pt idx="8">
                  <c:v>1.0094879987827614E-2</c:v>
                </c:pt>
                <c:pt idx="9">
                  <c:v>1.1016198507101503E-2</c:v>
                </c:pt>
                <c:pt idx="10">
                  <c:v>1.0705176144648599E-2</c:v>
                </c:pt>
                <c:pt idx="11">
                  <c:v>7.5130894928456425E-3</c:v>
                </c:pt>
                <c:pt idx="12">
                  <c:v>5.7487753895627876E-3</c:v>
                </c:pt>
                <c:pt idx="13">
                  <c:v>2.372956680648566E-3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D-3C85-4002-8F09-BEFDA60FC4F4}"/>
            </c:ext>
          </c:extLst>
        </c:ser>
        <c:ser>
          <c:idx val="13"/>
          <c:order val="7"/>
          <c:tx>
            <c:strRef>
              <c:f>SF!$AE$2</c:f>
              <c:strCache>
                <c:ptCount val="1"/>
                <c:pt idx="0">
                  <c:v>2012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SF!$AH$4:$AH$19</c:f>
              <c:numCache>
                <c:formatCode>0.0</c:formatCode>
                <c:ptCount val="16"/>
                <c:pt idx="0">
                  <c:v>0</c:v>
                </c:pt>
                <c:pt idx="1">
                  <c:v>22.887742718446603</c:v>
                </c:pt>
                <c:pt idx="2">
                  <c:v>58.953276699029125</c:v>
                </c:pt>
                <c:pt idx="3">
                  <c:v>83.690533980582529</c:v>
                </c:pt>
                <c:pt idx="4">
                  <c:v>106.57827669902912</c:v>
                </c:pt>
                <c:pt idx="5">
                  <c:v>128.77245145631068</c:v>
                </c:pt>
                <c:pt idx="6">
                  <c:v>148.65473300970874</c:v>
                </c:pt>
                <c:pt idx="7">
                  <c:v>165.99393203883494</c:v>
                </c:pt>
                <c:pt idx="8">
                  <c:v>184.02669902912623</c:v>
                </c:pt>
                <c:pt idx="9">
                  <c:v>203.67779126213594</c:v>
                </c:pt>
                <c:pt idx="10">
                  <c:v>221.47936893203882</c:v>
                </c:pt>
                <c:pt idx="11">
                  <c:v>239.51213592233012</c:v>
                </c:pt>
                <c:pt idx="12">
                  <c:v>266.33009708737865</c:v>
                </c:pt>
                <c:pt idx="13">
                  <c:v>300.77730582524271</c:v>
                </c:pt>
                <c:pt idx="14">
                  <c:v>349.78944174757282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SF!$AI$4:$AI$19</c:f>
              <c:numCache>
                <c:formatCode>0.0000</c:formatCode>
                <c:ptCount val="16"/>
                <c:pt idx="0">
                  <c:v>0</c:v>
                </c:pt>
                <c:pt idx="1">
                  <c:v>4.5024099260319731E-3</c:v>
                </c:pt>
                <c:pt idx="2">
                  <c:v>6.0961151785851346E-3</c:v>
                </c:pt>
                <c:pt idx="3">
                  <c:v>6.0899583552055979E-3</c:v>
                </c:pt>
                <c:pt idx="4">
                  <c:v>8.9287877110599337E-3</c:v>
                </c:pt>
                <c:pt idx="5">
                  <c:v>1.0076275075544623E-2</c:v>
                </c:pt>
                <c:pt idx="6">
                  <c:v>1.1560621845346267E-2</c:v>
                </c:pt>
                <c:pt idx="7">
                  <c:v>1.0152814231554385E-2</c:v>
                </c:pt>
                <c:pt idx="8">
                  <c:v>9.104061992250962E-3</c:v>
                </c:pt>
                <c:pt idx="9">
                  <c:v>1.0340865531343481E-2</c:v>
                </c:pt>
                <c:pt idx="10">
                  <c:v>1.0896340898564153E-2</c:v>
                </c:pt>
                <c:pt idx="11">
                  <c:v>8.5034597947983535E-3</c:v>
                </c:pt>
                <c:pt idx="12">
                  <c:v>5.0493729950422846E-3</c:v>
                </c:pt>
                <c:pt idx="13">
                  <c:v>4.3900603333674173E-3</c:v>
                </c:pt>
                <c:pt idx="14">
                  <c:v>1.9913133080587129E-3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C-3C85-4002-8F09-BEFDA60FC4F4}"/>
            </c:ext>
          </c:extLst>
        </c:ser>
        <c:ser>
          <c:idx val="12"/>
          <c:order val="8"/>
          <c:tx>
            <c:strRef>
              <c:f>SF!$AJ$2</c:f>
              <c:strCache>
                <c:ptCount val="1"/>
                <c:pt idx="0">
                  <c:v>2011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SF!$AM$4:$AM$18</c:f>
              <c:numCache>
                <c:formatCode>0.0</c:formatCode>
                <c:ptCount val="15"/>
                <c:pt idx="0">
                  <c:v>0</c:v>
                </c:pt>
                <c:pt idx="1">
                  <c:v>31.172727272727272</c:v>
                </c:pt>
                <c:pt idx="2">
                  <c:v>78.278181818181821</c:v>
                </c:pt>
                <c:pt idx="3">
                  <c:v>105.06363636363636</c:v>
                </c:pt>
                <c:pt idx="4">
                  <c:v>126.07636363636365</c:v>
                </c:pt>
                <c:pt idx="5">
                  <c:v>146.62727272727273</c:v>
                </c:pt>
                <c:pt idx="6">
                  <c:v>164.40727272727273</c:v>
                </c:pt>
                <c:pt idx="7">
                  <c:v>182.88</c:v>
                </c:pt>
                <c:pt idx="8">
                  <c:v>204.12363636363636</c:v>
                </c:pt>
                <c:pt idx="9">
                  <c:v>224.44363636363636</c:v>
                </c:pt>
                <c:pt idx="10">
                  <c:v>244.30181818181819</c:v>
                </c:pt>
                <c:pt idx="11">
                  <c:v>266.7</c:v>
                </c:pt>
                <c:pt idx="12">
                  <c:v>294.87090909090909</c:v>
                </c:pt>
                <c:pt idx="13">
                  <c:v>345.67090909090911</c:v>
                </c:pt>
                <c:pt idx="14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SF!$AN$4:$AN$18</c:f>
              <c:numCache>
                <c:formatCode>0.0000</c:formatCode>
                <c:ptCount val="15"/>
                <c:pt idx="0">
                  <c:v>0</c:v>
                </c:pt>
                <c:pt idx="1">
                  <c:v>3.4337707786526689E-3</c:v>
                </c:pt>
                <c:pt idx="2">
                  <c:v>6.4298470843318477E-3</c:v>
                </c:pt>
                <c:pt idx="3">
                  <c:v>8.8501051730235838E-3</c:v>
                </c:pt>
                <c:pt idx="4">
                  <c:v>9.9916338582677153E-3</c:v>
                </c:pt>
                <c:pt idx="5">
                  <c:v>1.0164173228346472E-2</c:v>
                </c:pt>
                <c:pt idx="6">
                  <c:v>1.1218791010498658E-2</c:v>
                </c:pt>
                <c:pt idx="7">
                  <c:v>1.0366082494896485E-2</c:v>
                </c:pt>
                <c:pt idx="8">
                  <c:v>1.2386264216972863E-2</c:v>
                </c:pt>
                <c:pt idx="9">
                  <c:v>1.0459153543307084E-2</c:v>
                </c:pt>
                <c:pt idx="10">
                  <c:v>1.0462270341207336E-2</c:v>
                </c:pt>
                <c:pt idx="11">
                  <c:v>8.3801399825021959E-3</c:v>
                </c:pt>
                <c:pt idx="12">
                  <c:v>7.5137795275590381E-3</c:v>
                </c:pt>
                <c:pt idx="13">
                  <c:v>3.3333247559741287E-3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B-3C85-4002-8F09-BEFDA60FC4F4}"/>
            </c:ext>
          </c:extLst>
        </c:ser>
        <c:ser>
          <c:idx val="11"/>
          <c:order val="9"/>
          <c:tx>
            <c:strRef>
              <c:f>SF!$AO$2</c:f>
              <c:strCache>
                <c:ptCount val="1"/>
                <c:pt idx="0">
                  <c:v>2010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SF!$AR$4:$AR$17</c:f>
              <c:numCache>
                <c:formatCode>0.0</c:formatCode>
                <c:ptCount val="14"/>
                <c:pt idx="0">
                  <c:v>0</c:v>
                </c:pt>
                <c:pt idx="1">
                  <c:v>25.32395209580838</c:v>
                </c:pt>
                <c:pt idx="2">
                  <c:v>67.986826347305396</c:v>
                </c:pt>
                <c:pt idx="3">
                  <c:v>98.101796407185617</c:v>
                </c:pt>
                <c:pt idx="4">
                  <c:v>123.65389221556886</c:v>
                </c:pt>
                <c:pt idx="5">
                  <c:v>149.6622754491018</c:v>
                </c:pt>
                <c:pt idx="6">
                  <c:v>174.07365269461079</c:v>
                </c:pt>
                <c:pt idx="7">
                  <c:v>195.97544910179641</c:v>
                </c:pt>
                <c:pt idx="8">
                  <c:v>217.42095808383232</c:v>
                </c:pt>
                <c:pt idx="9">
                  <c:v>239.55089820359279</c:v>
                </c:pt>
                <c:pt idx="10">
                  <c:v>264.19041916167669</c:v>
                </c:pt>
                <c:pt idx="11">
                  <c:v>292.70838323353297</c:v>
                </c:pt>
                <c:pt idx="12">
                  <c:v>344.49700598802394</c:v>
                </c:pt>
                <c:pt idx="13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SF!$AS$4:$AS$17</c:f>
              <c:numCache>
                <c:formatCode>0.0000</c:formatCode>
                <c:ptCount val="14"/>
                <c:pt idx="0">
                  <c:v>0</c:v>
                </c:pt>
                <c:pt idx="1">
                  <c:v>3.0114770282093123E-3</c:v>
                </c:pt>
                <c:pt idx="2">
                  <c:v>4.6686869733388574E-3</c:v>
                </c:pt>
                <c:pt idx="3">
                  <c:v>6.1560508061492356E-3</c:v>
                </c:pt>
                <c:pt idx="4">
                  <c:v>8.007949779715029E-3</c:v>
                </c:pt>
                <c:pt idx="5">
                  <c:v>7.2900812743234731E-3</c:v>
                </c:pt>
                <c:pt idx="6">
                  <c:v>1.0735928973164057E-2</c:v>
                </c:pt>
                <c:pt idx="7">
                  <c:v>1.0288587703132868E-2</c:v>
                </c:pt>
                <c:pt idx="8">
                  <c:v>1.0142496509744805E-2</c:v>
                </c:pt>
                <c:pt idx="9">
                  <c:v>8.2786896850393591E-3</c:v>
                </c:pt>
                <c:pt idx="10">
                  <c:v>7.7911568467734548E-3</c:v>
                </c:pt>
                <c:pt idx="11">
                  <c:v>6.2274441963411208E-3</c:v>
                </c:pt>
                <c:pt idx="12">
                  <c:v>2.8810376476377953E-3</c:v>
                </c:pt>
                <c:pt idx="13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A-3C85-4002-8F09-BEFDA60FC4F4}"/>
            </c:ext>
          </c:extLst>
        </c:ser>
        <c:ser>
          <c:idx val="10"/>
          <c:order val="10"/>
          <c:tx>
            <c:strRef>
              <c:f>SF!$AT$2</c:f>
              <c:strCache>
                <c:ptCount val="1"/>
                <c:pt idx="0">
                  <c:v>2009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SF!$AW$4:$AW$17</c:f>
              <c:numCache>
                <c:formatCode>0.0</c:formatCode>
                <c:ptCount val="14"/>
                <c:pt idx="0">
                  <c:v>0</c:v>
                </c:pt>
                <c:pt idx="1">
                  <c:v>29.658682634730539</c:v>
                </c:pt>
                <c:pt idx="2">
                  <c:v>74.602994011976051</c:v>
                </c:pt>
                <c:pt idx="3">
                  <c:v>102.43652694610778</c:v>
                </c:pt>
                <c:pt idx="4">
                  <c:v>126.84790419161678</c:v>
                </c:pt>
                <c:pt idx="5">
                  <c:v>148.97784431137725</c:v>
                </c:pt>
                <c:pt idx="6">
                  <c:v>169.51077844311376</c:v>
                </c:pt>
                <c:pt idx="7">
                  <c:v>192.09700598802394</c:v>
                </c:pt>
                <c:pt idx="8">
                  <c:v>215.36766467065868</c:v>
                </c:pt>
                <c:pt idx="9">
                  <c:v>239.55089820359282</c:v>
                </c:pt>
                <c:pt idx="10">
                  <c:v>267.38443113772456</c:v>
                </c:pt>
                <c:pt idx="11">
                  <c:v>299.09640718562872</c:v>
                </c:pt>
                <c:pt idx="12">
                  <c:v>348.60359281437127</c:v>
                </c:pt>
                <c:pt idx="13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SF!$AX$4:$AX$17</c:f>
              <c:numCache>
                <c:formatCode>0.0000</c:formatCode>
                <c:ptCount val="14"/>
                <c:pt idx="0">
                  <c:v>0</c:v>
                </c:pt>
                <c:pt idx="1">
                  <c:v>3.7510094891984656E-3</c:v>
                </c:pt>
                <c:pt idx="2">
                  <c:v>6.83321581071023E-3</c:v>
                </c:pt>
                <c:pt idx="3">
                  <c:v>6.4712001908852302E-3</c:v>
                </c:pt>
                <c:pt idx="4">
                  <c:v>9.6683323238441216E-3</c:v>
                </c:pt>
                <c:pt idx="5">
                  <c:v>1.0665791776028008E-2</c:v>
                </c:pt>
                <c:pt idx="6">
                  <c:v>1.1649577136191323E-2</c:v>
                </c:pt>
                <c:pt idx="7">
                  <c:v>9.1194954797316954E-3</c:v>
                </c:pt>
                <c:pt idx="8">
                  <c:v>9.4695428696412835E-3</c:v>
                </c:pt>
                <c:pt idx="9">
                  <c:v>8.7815186894741621E-3</c:v>
                </c:pt>
                <c:pt idx="10">
                  <c:v>6.9788795931758621E-3</c:v>
                </c:pt>
                <c:pt idx="11">
                  <c:v>6.8407174103237208E-3</c:v>
                </c:pt>
                <c:pt idx="12">
                  <c:v>3.1824516653728117E-3</c:v>
                </c:pt>
                <c:pt idx="13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9-3C85-4002-8F09-BEFDA60FC4F4}"/>
            </c:ext>
          </c:extLst>
        </c:ser>
        <c:ser>
          <c:idx val="9"/>
          <c:order val="11"/>
          <c:tx>
            <c:strRef>
              <c:f>SF!$AY$2</c:f>
              <c:strCache>
                <c:ptCount val="1"/>
                <c:pt idx="0">
                  <c:v>2007*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SF!$BB$4:$BB$19</c:f>
              <c:numCache>
                <c:formatCode>0.0</c:formatCode>
                <c:ptCount val="16"/>
                <c:pt idx="0">
                  <c:v>0</c:v>
                </c:pt>
                <c:pt idx="1">
                  <c:v>29.501200480192075</c:v>
                </c:pt>
                <c:pt idx="2">
                  <c:v>73.409963985594231</c:v>
                </c:pt>
                <c:pt idx="3">
                  <c:v>97.193877551020421</c:v>
                </c:pt>
                <c:pt idx="4">
                  <c:v>116.40396158463386</c:v>
                </c:pt>
                <c:pt idx="5">
                  <c:v>134.9279711884754</c:v>
                </c:pt>
                <c:pt idx="6">
                  <c:v>152.53721488595437</c:v>
                </c:pt>
                <c:pt idx="7">
                  <c:v>169.91776710684275</c:v>
                </c:pt>
                <c:pt idx="8">
                  <c:v>187.75570228091237</c:v>
                </c:pt>
                <c:pt idx="9">
                  <c:v>206.96578631452581</c:v>
                </c:pt>
                <c:pt idx="10">
                  <c:v>226.63325330132054</c:v>
                </c:pt>
                <c:pt idx="11">
                  <c:v>245.61464585834332</c:v>
                </c:pt>
                <c:pt idx="12">
                  <c:v>265.7394957983193</c:v>
                </c:pt>
                <c:pt idx="13">
                  <c:v>292.95378151260502</c:v>
                </c:pt>
                <c:pt idx="14">
                  <c:v>345.09543817527015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SF!$BC$4:$BC$19</c:f>
              <c:numCache>
                <c:formatCode>0.0000</c:formatCode>
                <c:ptCount val="16"/>
                <c:pt idx="0">
                  <c:v>0</c:v>
                </c:pt>
                <c:pt idx="1">
                  <c:v>3.6059065291257201E-3</c:v>
                </c:pt>
                <c:pt idx="2">
                  <c:v>5.5078132594536785E-3</c:v>
                </c:pt>
                <c:pt idx="3">
                  <c:v>8.5722762093762648E-3</c:v>
                </c:pt>
                <c:pt idx="4">
                  <c:v>9.3360607540336569E-3</c:v>
                </c:pt>
                <c:pt idx="5">
                  <c:v>9.2219931390155069E-3</c:v>
                </c:pt>
                <c:pt idx="6">
                  <c:v>1.1256347668079971E-2</c:v>
                </c:pt>
                <c:pt idx="7">
                  <c:v>1.0259045029281247E-2</c:v>
                </c:pt>
                <c:pt idx="8">
                  <c:v>1.043784449708015E-2</c:v>
                </c:pt>
                <c:pt idx="9">
                  <c:v>1.0863399730072479E-2</c:v>
                </c:pt>
                <c:pt idx="10">
                  <c:v>1.059211133492036E-2</c:v>
                </c:pt>
                <c:pt idx="11">
                  <c:v>9.2067270341207406E-3</c:v>
                </c:pt>
                <c:pt idx="12">
                  <c:v>8.7453056041605914E-3</c:v>
                </c:pt>
                <c:pt idx="13">
                  <c:v>6.6764560459872052E-3</c:v>
                </c:pt>
                <c:pt idx="14">
                  <c:v>3.3713682565157063E-3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8-3C85-4002-8F09-BEFDA60FC4F4}"/>
            </c:ext>
          </c:extLst>
        </c:ser>
        <c:ser>
          <c:idx val="8"/>
          <c:order val="12"/>
          <c:tx>
            <c:strRef>
              <c:f>SF!$BD$2</c:f>
              <c:strCache>
                <c:ptCount val="1"/>
                <c:pt idx="0">
                  <c:v>2007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SF!$BG$4:$BG$19</c:f>
              <c:numCache>
                <c:formatCode>0.0</c:formatCode>
                <c:ptCount val="16"/>
                <c:pt idx="0">
                  <c:v>0</c:v>
                </c:pt>
                <c:pt idx="1">
                  <c:v>24.333941605839417</c:v>
                </c:pt>
                <c:pt idx="2">
                  <c:v>61.414233576642346</c:v>
                </c:pt>
                <c:pt idx="3">
                  <c:v>86.443430656934311</c:v>
                </c:pt>
                <c:pt idx="4">
                  <c:v>107.30109489051097</c:v>
                </c:pt>
                <c:pt idx="5">
                  <c:v>126.07299270072994</c:v>
                </c:pt>
                <c:pt idx="6">
                  <c:v>145.54014598540147</c:v>
                </c:pt>
                <c:pt idx="7">
                  <c:v>163.38503649635038</c:v>
                </c:pt>
                <c:pt idx="8">
                  <c:v>180.99817518248176</c:v>
                </c:pt>
                <c:pt idx="9">
                  <c:v>196.9890510948905</c:v>
                </c:pt>
                <c:pt idx="10">
                  <c:v>213.44343065693431</c:v>
                </c:pt>
                <c:pt idx="11">
                  <c:v>232.67883211678833</c:v>
                </c:pt>
                <c:pt idx="12">
                  <c:v>252.84124087591243</c:v>
                </c:pt>
                <c:pt idx="13">
                  <c:v>275.32116788321173</c:v>
                </c:pt>
                <c:pt idx="14">
                  <c:v>301.97262773722628</c:v>
                </c:pt>
                <c:pt idx="15">
                  <c:v>348.78649635036498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SF!$BH$4:$BH$19</c:f>
              <c:numCache>
                <c:formatCode>0.0000</c:formatCode>
                <c:ptCount val="16"/>
                <c:pt idx="0">
                  <c:v>0</c:v>
                </c:pt>
                <c:pt idx="1">
                  <c:v>4.0020232470941129E-3</c:v>
                </c:pt>
                <c:pt idx="2">
                  <c:v>7.2707086614173209E-3</c:v>
                </c:pt>
                <c:pt idx="3">
                  <c:v>8.7728034467389679E-3</c:v>
                </c:pt>
                <c:pt idx="4">
                  <c:v>1.1191491806767401E-2</c:v>
                </c:pt>
                <c:pt idx="5">
                  <c:v>9.1021152469577676E-3</c:v>
                </c:pt>
                <c:pt idx="6">
                  <c:v>1.2094295275590543E-2</c:v>
                </c:pt>
                <c:pt idx="7">
                  <c:v>1.2424171100234109E-2</c:v>
                </c:pt>
                <c:pt idx="8">
                  <c:v>1.1877205733898642E-2</c:v>
                </c:pt>
                <c:pt idx="9">
                  <c:v>1.2163154855643028E-2</c:v>
                </c:pt>
                <c:pt idx="10">
                  <c:v>1.2949091607451522E-2</c:v>
                </c:pt>
                <c:pt idx="11">
                  <c:v>1.2204146981627296E-2</c:v>
                </c:pt>
                <c:pt idx="12">
                  <c:v>1.0720759405074359E-2</c:v>
                </c:pt>
                <c:pt idx="13">
                  <c:v>7.8743882495457326E-3</c:v>
                </c:pt>
                <c:pt idx="14">
                  <c:v>8.3254768153980564E-3</c:v>
                </c:pt>
                <c:pt idx="15">
                  <c:v>3.7412881663173481E-3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7-3C85-4002-8F09-BEFDA60FC4F4}"/>
            </c:ext>
          </c:extLst>
        </c:ser>
        <c:ser>
          <c:idx val="7"/>
          <c:order val="13"/>
          <c:tx>
            <c:strRef>
              <c:f>SF!$BI$2</c:f>
              <c:strCache>
                <c:ptCount val="1"/>
                <c:pt idx="0">
                  <c:v>2006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SF!$BL$4:$BL$19</c:f>
              <c:numCache>
                <c:formatCode>0.0</c:formatCode>
                <c:ptCount val="16"/>
                <c:pt idx="0">
                  <c:v>0</c:v>
                </c:pt>
                <c:pt idx="1">
                  <c:v>23.350121359223301</c:v>
                </c:pt>
                <c:pt idx="2">
                  <c:v>61.496359223300971</c:v>
                </c:pt>
                <c:pt idx="3">
                  <c:v>88.314320388349515</c:v>
                </c:pt>
                <c:pt idx="4">
                  <c:v>110.73968446601943</c:v>
                </c:pt>
                <c:pt idx="5">
                  <c:v>131.77791262135923</c:v>
                </c:pt>
                <c:pt idx="6">
                  <c:v>152.12257281553397</c:v>
                </c:pt>
                <c:pt idx="7">
                  <c:v>172.92961165048541</c:v>
                </c:pt>
                <c:pt idx="8">
                  <c:v>192.81189320388347</c:v>
                </c:pt>
                <c:pt idx="9">
                  <c:v>211.76941747572815</c:v>
                </c:pt>
                <c:pt idx="10">
                  <c:v>233.27002427184465</c:v>
                </c:pt>
                <c:pt idx="11">
                  <c:v>254.07706310679612</c:v>
                </c:pt>
                <c:pt idx="12">
                  <c:v>275.808859223301</c:v>
                </c:pt>
                <c:pt idx="13">
                  <c:v>301.70206310679612</c:v>
                </c:pt>
                <c:pt idx="14">
                  <c:v>348.17111650485435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SF!$BM$4:$BM$19</c:f>
              <c:numCache>
                <c:formatCode>0.0000</c:formatCode>
                <c:ptCount val="16"/>
                <c:pt idx="0">
                  <c:v>0</c:v>
                </c:pt>
                <c:pt idx="1">
                  <c:v>2.712619734414386E-3</c:v>
                </c:pt>
                <c:pt idx="2">
                  <c:v>5.4943471128608944E-3</c:v>
                </c:pt>
                <c:pt idx="3">
                  <c:v>7.8398950131233561E-3</c:v>
                </c:pt>
                <c:pt idx="4">
                  <c:v>9.0546281714785626E-3</c:v>
                </c:pt>
                <c:pt idx="5">
                  <c:v>7.3720871847540847E-3</c:v>
                </c:pt>
                <c:pt idx="6">
                  <c:v>8.2132233470816156E-3</c:v>
                </c:pt>
                <c:pt idx="7">
                  <c:v>7.9881321084864353E-3</c:v>
                </c:pt>
                <c:pt idx="8">
                  <c:v>9.9007487221992076E-3</c:v>
                </c:pt>
                <c:pt idx="9">
                  <c:v>9.1444142209496492E-3</c:v>
                </c:pt>
                <c:pt idx="10">
                  <c:v>8.3468123627403624E-3</c:v>
                </c:pt>
                <c:pt idx="11">
                  <c:v>8.3001344344152093E-3</c:v>
                </c:pt>
                <c:pt idx="12">
                  <c:v>7.3267567969098214E-3</c:v>
                </c:pt>
                <c:pt idx="13">
                  <c:v>4.7202491214022027E-3</c:v>
                </c:pt>
                <c:pt idx="14">
                  <c:v>2.7778891723041692E-3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6-3C85-4002-8F09-BEFDA60FC4F4}"/>
            </c:ext>
          </c:extLst>
        </c:ser>
        <c:ser>
          <c:idx val="6"/>
          <c:order val="14"/>
          <c:tx>
            <c:strRef>
              <c:f>SF!$BN$2</c:f>
              <c:strCache>
                <c:ptCount val="1"/>
                <c:pt idx="0">
                  <c:v>2005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SF!$BQ$4:$BQ$19</c:f>
              <c:numCache>
                <c:formatCode>0.0</c:formatCode>
                <c:ptCount val="16"/>
                <c:pt idx="0">
                  <c:v>0</c:v>
                </c:pt>
                <c:pt idx="1">
                  <c:v>25.059683313032885</c:v>
                </c:pt>
                <c:pt idx="2">
                  <c:v>67.289890377588307</c:v>
                </c:pt>
                <c:pt idx="3">
                  <c:v>96.990255785627284</c:v>
                </c:pt>
                <c:pt idx="4">
                  <c:v>122.28197320341047</c:v>
                </c:pt>
                <c:pt idx="5">
                  <c:v>145.71741778319122</c:v>
                </c:pt>
                <c:pt idx="6">
                  <c:v>167.52862362971985</c:v>
                </c:pt>
                <c:pt idx="7">
                  <c:v>190.96406820950062</c:v>
                </c:pt>
                <c:pt idx="8">
                  <c:v>212.31120584652862</c:v>
                </c:pt>
                <c:pt idx="9">
                  <c:v>229.48172959805117</c:v>
                </c:pt>
                <c:pt idx="10">
                  <c:v>248.97259439707673</c:v>
                </c:pt>
                <c:pt idx="11">
                  <c:v>270.31973203410473</c:v>
                </c:pt>
                <c:pt idx="12">
                  <c:v>292.36297198538364</c:v>
                </c:pt>
                <c:pt idx="13">
                  <c:v>318.58282582216805</c:v>
                </c:pt>
                <c:pt idx="14">
                  <c:v>356.86845310596834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SF!$BR$4:$BR$19</c:f>
              <c:numCache>
                <c:formatCode>0.0000</c:formatCode>
                <c:ptCount val="16"/>
                <c:pt idx="0">
                  <c:v>0</c:v>
                </c:pt>
                <c:pt idx="1">
                  <c:v>2.4816754155730539E-3</c:v>
                </c:pt>
                <c:pt idx="2">
                  <c:v>4.3266006951833726E-3</c:v>
                </c:pt>
                <c:pt idx="3">
                  <c:v>7.172476912608145E-3</c:v>
                </c:pt>
                <c:pt idx="4">
                  <c:v>7.2426657122405189E-3</c:v>
                </c:pt>
                <c:pt idx="5">
                  <c:v>6.572778158165005E-3</c:v>
                </c:pt>
                <c:pt idx="6">
                  <c:v>8.064996172353454E-3</c:v>
                </c:pt>
                <c:pt idx="7">
                  <c:v>7.8644099440400173E-3</c:v>
                </c:pt>
                <c:pt idx="8">
                  <c:v>8.7978888215895987E-3</c:v>
                </c:pt>
                <c:pt idx="9">
                  <c:v>8.7080794900637488E-3</c:v>
                </c:pt>
                <c:pt idx="10">
                  <c:v>8.6246997696716506E-3</c:v>
                </c:pt>
                <c:pt idx="11">
                  <c:v>8.2500903375450317E-3</c:v>
                </c:pt>
                <c:pt idx="12">
                  <c:v>6.9568685645063476E-3</c:v>
                </c:pt>
                <c:pt idx="13">
                  <c:v>5.8396587926509303E-3</c:v>
                </c:pt>
                <c:pt idx="14">
                  <c:v>1.4207543408035481E-3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3C85-4002-8F09-BEFDA60FC4F4}"/>
            </c:ext>
          </c:extLst>
        </c:ser>
        <c:ser>
          <c:idx val="5"/>
          <c:order val="15"/>
          <c:tx>
            <c:strRef>
              <c:f>SF!$BS$2</c:f>
              <c:strCache>
                <c:ptCount val="1"/>
                <c:pt idx="0">
                  <c:v>2003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SF!$BV$4:$BV$20</c:f>
              <c:numCache>
                <c:formatCode>0.0</c:formatCode>
                <c:ptCount val="17"/>
                <c:pt idx="0">
                  <c:v>0</c:v>
                </c:pt>
                <c:pt idx="1">
                  <c:v>29.96890243902439</c:v>
                </c:pt>
                <c:pt idx="2">
                  <c:v>74.341463414634148</c:v>
                </c:pt>
                <c:pt idx="3">
                  <c:v>101.75487804878048</c:v>
                </c:pt>
                <c:pt idx="4">
                  <c:v>126.14817073170732</c:v>
                </c:pt>
                <c:pt idx="5">
                  <c:v>145.89512195121952</c:v>
                </c:pt>
                <c:pt idx="6">
                  <c:v>160.99573170731708</c:v>
                </c:pt>
                <c:pt idx="7">
                  <c:v>176.32865853658535</c:v>
                </c:pt>
                <c:pt idx="8">
                  <c:v>194.21707317073171</c:v>
                </c:pt>
                <c:pt idx="9">
                  <c:v>212.33780487804879</c:v>
                </c:pt>
                <c:pt idx="10">
                  <c:v>230.92317073170733</c:v>
                </c:pt>
                <c:pt idx="11">
                  <c:v>250.67012195121953</c:v>
                </c:pt>
                <c:pt idx="12">
                  <c:v>270.18475609756098</c:v>
                </c:pt>
                <c:pt idx="13">
                  <c:v>291.09329268292686</c:v>
                </c:pt>
                <c:pt idx="14">
                  <c:v>316.88048780487804</c:v>
                </c:pt>
                <c:pt idx="15">
                  <c:v>356.14207317073169</c:v>
                </c:pt>
                <c:pt idx="16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SF!$BW$4:$BW$20</c:f>
              <c:numCache>
                <c:formatCode>0.0000</c:formatCode>
                <c:ptCount val="17"/>
                <c:pt idx="0">
                  <c:v>0</c:v>
                </c:pt>
                <c:pt idx="1">
                  <c:v>4.1409591242955093E-3</c:v>
                </c:pt>
                <c:pt idx="2">
                  <c:v>7.2551011768690193E-3</c:v>
                </c:pt>
                <c:pt idx="3">
                  <c:v>1.027690288713911E-2</c:v>
                </c:pt>
                <c:pt idx="4">
                  <c:v>1.0594247147677968E-2</c:v>
                </c:pt>
                <c:pt idx="5">
                  <c:v>1.0749198016914537E-2</c:v>
                </c:pt>
                <c:pt idx="6">
                  <c:v>1.7210426282921572E-2</c:v>
                </c:pt>
                <c:pt idx="7">
                  <c:v>1.2459672270695893E-2</c:v>
                </c:pt>
                <c:pt idx="8">
                  <c:v>1.2321522309711267E-2</c:v>
                </c:pt>
                <c:pt idx="9">
                  <c:v>1.3213565409586972E-2</c:v>
                </c:pt>
                <c:pt idx="10">
                  <c:v>1.1719410073740791E-2</c:v>
                </c:pt>
                <c:pt idx="11">
                  <c:v>1.108649209546479E-2</c:v>
                </c:pt>
                <c:pt idx="12">
                  <c:v>1.0619422572178511E-2</c:v>
                </c:pt>
                <c:pt idx="13">
                  <c:v>9.0789008516792228E-3</c:v>
                </c:pt>
                <c:pt idx="14">
                  <c:v>6.4705782744898929E-3</c:v>
                </c:pt>
                <c:pt idx="15">
                  <c:v>3.0714548531900784E-3</c:v>
                </c:pt>
                <c:pt idx="16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3C85-4002-8F09-BEFDA60FC4F4}"/>
            </c:ext>
          </c:extLst>
        </c:ser>
        <c:ser>
          <c:idx val="21"/>
          <c:order val="16"/>
          <c:tx>
            <c:strRef>
              <c:f>SF!$BX$2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SF!$CA$4:$CA$20</c:f>
              <c:numCache>
                <c:formatCode>0.0</c:formatCode>
                <c:ptCount val="17"/>
                <c:pt idx="0">
                  <c:v>0</c:v>
                </c:pt>
                <c:pt idx="1">
                  <c:v>22.097069597069599</c:v>
                </c:pt>
                <c:pt idx="2">
                  <c:v>58.84798534798535</c:v>
                </c:pt>
                <c:pt idx="3">
                  <c:v>85.829670329670336</c:v>
                </c:pt>
                <c:pt idx="4">
                  <c:v>107.46153846153847</c:v>
                </c:pt>
                <c:pt idx="5">
                  <c:v>127</c:v>
                </c:pt>
                <c:pt idx="6">
                  <c:v>147.00366300366301</c:v>
                </c:pt>
                <c:pt idx="7">
                  <c:v>166.77472527472526</c:v>
                </c:pt>
                <c:pt idx="8">
                  <c:v>186.3131868131868</c:v>
                </c:pt>
                <c:pt idx="9">
                  <c:v>204.68864468864467</c:v>
                </c:pt>
                <c:pt idx="10">
                  <c:v>222.83150183150184</c:v>
                </c:pt>
                <c:pt idx="11">
                  <c:v>240.97435897435895</c:v>
                </c:pt>
                <c:pt idx="12">
                  <c:v>260.74542124542126</c:v>
                </c:pt>
                <c:pt idx="13">
                  <c:v>285.16849816849822</c:v>
                </c:pt>
                <c:pt idx="14">
                  <c:v>316.10439560439562</c:v>
                </c:pt>
                <c:pt idx="15">
                  <c:v>357.27472527472526</c:v>
                </c:pt>
                <c:pt idx="16">
                  <c:v>381</c:v>
                </c:pt>
              </c:numCache>
            </c:numRef>
          </c:xVal>
          <c:yVal>
            <c:numRef>
              <c:f>SF!$CB$4:$CB$20</c:f>
              <c:numCache>
                <c:formatCode>0.0000</c:formatCode>
                <c:ptCount val="17"/>
                <c:pt idx="0">
                  <c:v>0</c:v>
                </c:pt>
                <c:pt idx="1">
                  <c:v>3.6445254869457103E-3</c:v>
                </c:pt>
                <c:pt idx="2">
                  <c:v>6.5435228929717126E-3</c:v>
                </c:pt>
                <c:pt idx="3">
                  <c:v>8.3473674045461323E-3</c:v>
                </c:pt>
                <c:pt idx="4">
                  <c:v>1.1268236220472428E-2</c:v>
                </c:pt>
                <c:pt idx="5">
                  <c:v>1.1772080052493451E-2</c:v>
                </c:pt>
                <c:pt idx="6">
                  <c:v>1.0301988188977044E-2</c:v>
                </c:pt>
                <c:pt idx="7">
                  <c:v>1.136663248489286E-2</c:v>
                </c:pt>
                <c:pt idx="8">
                  <c:v>1.1740695217975827E-2</c:v>
                </c:pt>
                <c:pt idx="9">
                  <c:v>1.4246374326564417E-2</c:v>
                </c:pt>
                <c:pt idx="10">
                  <c:v>1.0548118110236227E-2</c:v>
                </c:pt>
                <c:pt idx="11">
                  <c:v>9.5116936040889732E-3</c:v>
                </c:pt>
                <c:pt idx="12">
                  <c:v>1.0257433405930633E-2</c:v>
                </c:pt>
                <c:pt idx="13">
                  <c:v>6.8197186396959002E-3</c:v>
                </c:pt>
                <c:pt idx="14">
                  <c:v>5.8263645669291275E-3</c:v>
                </c:pt>
                <c:pt idx="15">
                  <c:v>2.0983950903195919E-3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6C-4C9B-933E-A7E558BCF8CC}"/>
            </c:ext>
          </c:extLst>
        </c:ser>
        <c:ser>
          <c:idx val="22"/>
          <c:order val="17"/>
          <c:tx>
            <c:strRef>
              <c:f>SF!$CC$2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SF!$CF$4:$CF$20</c:f>
              <c:numCache>
                <c:formatCode>0.0</c:formatCode>
                <c:ptCount val="17"/>
                <c:pt idx="0">
                  <c:v>0</c:v>
                </c:pt>
                <c:pt idx="1">
                  <c:v>28.842490842490839</c:v>
                </c:pt>
                <c:pt idx="2">
                  <c:v>72.804029304029314</c:v>
                </c:pt>
                <c:pt idx="3">
                  <c:v>100.94871794871796</c:v>
                </c:pt>
                <c:pt idx="4">
                  <c:v>123.51098901098901</c:v>
                </c:pt>
                <c:pt idx="5">
                  <c:v>143.51465201465203</c:v>
                </c:pt>
                <c:pt idx="6">
                  <c:v>164.44871794871796</c:v>
                </c:pt>
                <c:pt idx="7">
                  <c:v>185.15018315018312</c:v>
                </c:pt>
                <c:pt idx="8">
                  <c:v>206.08424908424905</c:v>
                </c:pt>
                <c:pt idx="9">
                  <c:v>227.01831501831504</c:v>
                </c:pt>
                <c:pt idx="10">
                  <c:v>248.18498168498169</c:v>
                </c:pt>
                <c:pt idx="11">
                  <c:v>271.67765567765571</c:v>
                </c:pt>
                <c:pt idx="12">
                  <c:v>298.19413919413921</c:v>
                </c:pt>
                <c:pt idx="13">
                  <c:v>346.57509157509156</c:v>
                </c:pt>
                <c:pt idx="14">
                  <c:v>381</c:v>
                </c:pt>
              </c:numCache>
            </c:numRef>
          </c:xVal>
          <c:yVal>
            <c:numRef>
              <c:f>SF!$CG$4:$CG$20</c:f>
              <c:numCache>
                <c:formatCode>0.0000</c:formatCode>
                <c:ptCount val="17"/>
                <c:pt idx="0">
                  <c:v>0</c:v>
                </c:pt>
                <c:pt idx="1">
                  <c:v>3.8863792227584459E-3</c:v>
                </c:pt>
                <c:pt idx="2">
                  <c:v>7.8576377952755856E-3</c:v>
                </c:pt>
                <c:pt idx="3">
                  <c:v>9.1856856955380602E-3</c:v>
                </c:pt>
                <c:pt idx="4">
                  <c:v>1.2166771653543313E-2</c:v>
                </c:pt>
                <c:pt idx="5">
                  <c:v>1.1798100904053636E-2</c:v>
                </c:pt>
                <c:pt idx="6">
                  <c:v>1.1362341207349084E-2</c:v>
                </c:pt>
                <c:pt idx="7">
                  <c:v>1.2057120019088546E-2</c:v>
                </c:pt>
                <c:pt idx="8">
                  <c:v>1.048955951158278E-2</c:v>
                </c:pt>
                <c:pt idx="9">
                  <c:v>1.2389549033643508E-2</c:v>
                </c:pt>
                <c:pt idx="10">
                  <c:v>1.104313229463339E-2</c:v>
                </c:pt>
                <c:pt idx="11">
                  <c:v>9.6533743438320246E-3</c:v>
                </c:pt>
                <c:pt idx="12">
                  <c:v>7.4455196850393736E-3</c:v>
                </c:pt>
                <c:pt idx="13">
                  <c:v>3.6981942966588634E-3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6C-4C9B-933E-A7E558BCF8CC}"/>
            </c:ext>
          </c:extLst>
        </c:ser>
        <c:ser>
          <c:idx val="23"/>
          <c:order val="18"/>
          <c:tx>
            <c:strRef>
              <c:f>SF!$CH$2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SF!$CK$4:$CK$20</c:f>
              <c:numCache>
                <c:formatCode>0.0</c:formatCode>
                <c:ptCount val="17"/>
                <c:pt idx="0">
                  <c:v>0</c:v>
                </c:pt>
                <c:pt idx="1">
                  <c:v>28.737226277372265</c:v>
                </c:pt>
                <c:pt idx="2">
                  <c:v>72.770072992700733</c:v>
                </c:pt>
                <c:pt idx="3">
                  <c:v>98.958029197080293</c:v>
                </c:pt>
                <c:pt idx="4">
                  <c:v>120.27919708029196</c:v>
                </c:pt>
                <c:pt idx="5">
                  <c:v>140.20985401459853</c:v>
                </c:pt>
                <c:pt idx="6">
                  <c:v>160.1405109489051</c:v>
                </c:pt>
                <c:pt idx="7">
                  <c:v>180.07116788321167</c:v>
                </c:pt>
                <c:pt idx="8">
                  <c:v>197.68430656934308</c:v>
                </c:pt>
                <c:pt idx="9">
                  <c:v>215.06569343065695</c:v>
                </c:pt>
                <c:pt idx="10">
                  <c:v>233.37408759124088</c:v>
                </c:pt>
                <c:pt idx="11">
                  <c:v>252.37773722627736</c:v>
                </c:pt>
                <c:pt idx="12">
                  <c:v>271.84489051094891</c:v>
                </c:pt>
                <c:pt idx="13">
                  <c:v>293.62956204379566</c:v>
                </c:pt>
                <c:pt idx="14">
                  <c:v>320.74452554744528</c:v>
                </c:pt>
                <c:pt idx="15">
                  <c:v>358.28832116788323</c:v>
                </c:pt>
                <c:pt idx="16">
                  <c:v>381</c:v>
                </c:pt>
              </c:numCache>
            </c:numRef>
          </c:xVal>
          <c:yVal>
            <c:numRef>
              <c:f>SF!$CL$4:$CL$20</c:f>
              <c:numCache>
                <c:formatCode>0.0000</c:formatCode>
                <c:ptCount val="17"/>
                <c:pt idx="0">
                  <c:v>0</c:v>
                </c:pt>
                <c:pt idx="1">
                  <c:v>3.3997713995427988E-3</c:v>
                </c:pt>
                <c:pt idx="2">
                  <c:v>6.3841803865425919E-3</c:v>
                </c:pt>
                <c:pt idx="3">
                  <c:v>9.2404422851398941E-3</c:v>
                </c:pt>
                <c:pt idx="4">
                  <c:v>1.1127804024496929E-2</c:v>
                </c:pt>
                <c:pt idx="5">
                  <c:v>1.1745112348761272E-2</c:v>
                </c:pt>
                <c:pt idx="6">
                  <c:v>1.1981207349081374E-2</c:v>
                </c:pt>
                <c:pt idx="7">
                  <c:v>1.1992433262915297E-2</c:v>
                </c:pt>
                <c:pt idx="8">
                  <c:v>1.2612013498312705E-2</c:v>
                </c:pt>
                <c:pt idx="9">
                  <c:v>1.2400118110236235E-2</c:v>
                </c:pt>
                <c:pt idx="10">
                  <c:v>1.2541045830809606E-2</c:v>
                </c:pt>
                <c:pt idx="11">
                  <c:v>1.1474784837941747E-2</c:v>
                </c:pt>
                <c:pt idx="12">
                  <c:v>1.0319070482043408E-2</c:v>
                </c:pt>
                <c:pt idx="13">
                  <c:v>9.2934482246322912E-3</c:v>
                </c:pt>
                <c:pt idx="14">
                  <c:v>7.1736220472440951E-3</c:v>
                </c:pt>
                <c:pt idx="15">
                  <c:v>4.4954844930098084E-3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C6C-4C9B-933E-A7E558BCF8CC}"/>
            </c:ext>
          </c:extLst>
        </c:ser>
        <c:ser>
          <c:idx val="24"/>
          <c:order val="19"/>
          <c:tx>
            <c:strRef>
              <c:f>SF!$CM$2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SF!$CP$4:$CP$21</c:f>
              <c:numCache>
                <c:formatCode>0.0</c:formatCode>
                <c:ptCount val="18"/>
                <c:pt idx="0">
                  <c:v>0</c:v>
                </c:pt>
                <c:pt idx="1">
                  <c:v>26.749084249084248</c:v>
                </c:pt>
                <c:pt idx="2">
                  <c:v>68.384615384615387</c:v>
                </c:pt>
                <c:pt idx="3">
                  <c:v>93.040293040293051</c:v>
                </c:pt>
                <c:pt idx="4">
                  <c:v>112.81135531135531</c:v>
                </c:pt>
                <c:pt idx="5">
                  <c:v>132.11721611721612</c:v>
                </c:pt>
                <c:pt idx="6">
                  <c:v>150.95787545787545</c:v>
                </c:pt>
                <c:pt idx="7">
                  <c:v>168.86813186813185</c:v>
                </c:pt>
                <c:pt idx="8">
                  <c:v>186.3131868131868</c:v>
                </c:pt>
                <c:pt idx="9">
                  <c:v>204.68864468864467</c:v>
                </c:pt>
                <c:pt idx="10">
                  <c:v>222.36630036630035</c:v>
                </c:pt>
                <c:pt idx="11">
                  <c:v>239.34615384615384</c:v>
                </c:pt>
                <c:pt idx="12">
                  <c:v>258.65201465201466</c:v>
                </c:pt>
                <c:pt idx="13">
                  <c:v>280.05128205128204</c:v>
                </c:pt>
                <c:pt idx="14">
                  <c:v>302.84615384615381</c:v>
                </c:pt>
                <c:pt idx="15">
                  <c:v>331.45604395604391</c:v>
                </c:pt>
                <c:pt idx="16">
                  <c:v>364.48534798534797</c:v>
                </c:pt>
                <c:pt idx="17">
                  <c:v>381</c:v>
                </c:pt>
              </c:numCache>
            </c:numRef>
          </c:xVal>
          <c:yVal>
            <c:numRef>
              <c:f>SF!$CQ$4:$CQ$21</c:f>
              <c:numCache>
                <c:formatCode>0.0000</c:formatCode>
                <c:ptCount val="18"/>
                <c:pt idx="0">
                  <c:v>0</c:v>
                </c:pt>
                <c:pt idx="1">
                  <c:v>4.1646285518657997E-3</c:v>
                </c:pt>
                <c:pt idx="2">
                  <c:v>7.083624507874013E-3</c:v>
                </c:pt>
                <c:pt idx="3">
                  <c:v>1.0174803149606301E-2</c:v>
                </c:pt>
                <c:pt idx="4">
                  <c:v>1.1667863028749309E-2</c:v>
                </c:pt>
                <c:pt idx="5">
                  <c:v>1.2499960629921252E-2</c:v>
                </c:pt>
                <c:pt idx="6">
                  <c:v>1.1927693489533332E-2</c:v>
                </c:pt>
                <c:pt idx="7">
                  <c:v>1.2390091863517054E-2</c:v>
                </c:pt>
                <c:pt idx="8">
                  <c:v>1.3592125984251989E-2</c:v>
                </c:pt>
                <c:pt idx="9">
                  <c:v>1.275791338582675E-2</c:v>
                </c:pt>
                <c:pt idx="10">
                  <c:v>1.2193044619422593E-2</c:v>
                </c:pt>
                <c:pt idx="11">
                  <c:v>1.2217897424984024E-2</c:v>
                </c:pt>
                <c:pt idx="12">
                  <c:v>1.1804142416980501E-2</c:v>
                </c:pt>
                <c:pt idx="13">
                  <c:v>1.0668589524135574E-2</c:v>
                </c:pt>
                <c:pt idx="14">
                  <c:v>8.7968503937007874E-3</c:v>
                </c:pt>
                <c:pt idx="15">
                  <c:v>6.1823888211156803E-3</c:v>
                </c:pt>
                <c:pt idx="16">
                  <c:v>2.9519241432849081E-3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C6C-4C9B-933E-A7E558BCF8CC}"/>
            </c:ext>
          </c:extLst>
        </c:ser>
        <c:ser>
          <c:idx val="25"/>
          <c:order val="20"/>
          <c:tx>
            <c:strRef>
              <c:f>SF!$CR$2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SF!$CU$4:$CU$17</c:f>
              <c:numCache>
                <c:formatCode>0.0</c:formatCode>
                <c:ptCount val="14"/>
                <c:pt idx="0">
                  <c:v>0</c:v>
                </c:pt>
                <c:pt idx="1">
                  <c:v>29.54029304029304</c:v>
                </c:pt>
                <c:pt idx="2">
                  <c:v>73.967032967032964</c:v>
                </c:pt>
                <c:pt idx="3">
                  <c:v>101.18131868131869</c:v>
                </c:pt>
                <c:pt idx="4">
                  <c:v>127.23260073260073</c:v>
                </c:pt>
                <c:pt idx="5">
                  <c:v>154.44688644688645</c:v>
                </c:pt>
                <c:pt idx="6">
                  <c:v>178.40476190476193</c:v>
                </c:pt>
                <c:pt idx="7">
                  <c:v>200.03663003663007</c:v>
                </c:pt>
                <c:pt idx="8">
                  <c:v>222.83150183150184</c:v>
                </c:pt>
                <c:pt idx="9">
                  <c:v>247.7197802197802</c:v>
                </c:pt>
                <c:pt idx="10">
                  <c:v>276.32967032967031</c:v>
                </c:pt>
                <c:pt idx="11">
                  <c:v>305.86996336996333</c:v>
                </c:pt>
                <c:pt idx="12">
                  <c:v>350.52930402930406</c:v>
                </c:pt>
                <c:pt idx="13">
                  <c:v>381</c:v>
                </c:pt>
              </c:numCache>
            </c:numRef>
          </c:xVal>
          <c:yVal>
            <c:numRef>
              <c:f>SF!$CV$4:$CV$17</c:f>
              <c:numCache>
                <c:formatCode>0.0000</c:formatCode>
                <c:ptCount val="14"/>
                <c:pt idx="0">
                  <c:v>0</c:v>
                </c:pt>
                <c:pt idx="1">
                  <c:v>4.8802156364312734E-3</c:v>
                </c:pt>
                <c:pt idx="2">
                  <c:v>6.8297358513779525E-3</c:v>
                </c:pt>
                <c:pt idx="3">
                  <c:v>9.6477575397414979E-3</c:v>
                </c:pt>
                <c:pt idx="4">
                  <c:v>8.7061969838515881E-3</c:v>
                </c:pt>
                <c:pt idx="5">
                  <c:v>7.8164132500678843E-3</c:v>
                </c:pt>
                <c:pt idx="6">
                  <c:v>1.3138489238845131E-2</c:v>
                </c:pt>
                <c:pt idx="7">
                  <c:v>1.0043901082677165E-2</c:v>
                </c:pt>
                <c:pt idx="8">
                  <c:v>1.250039055118111E-2</c:v>
                </c:pt>
                <c:pt idx="9">
                  <c:v>8.7172946539577356E-3</c:v>
                </c:pt>
                <c:pt idx="10">
                  <c:v>6.7834083750894832E-3</c:v>
                </c:pt>
                <c:pt idx="11">
                  <c:v>7.9068862785594326E-3</c:v>
                </c:pt>
                <c:pt idx="12">
                  <c:v>2.4116613572158449E-3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C6C-4C9B-933E-A7E558BCF8CC}"/>
            </c:ext>
          </c:extLst>
        </c:ser>
        <c:ser>
          <c:idx val="26"/>
          <c:order val="21"/>
          <c:tx>
            <c:strRef>
              <c:f>SF!$CW$2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SF!$CZ$4:$CZ$19</c:f>
              <c:numCache>
                <c:formatCode>0.0</c:formatCode>
                <c:ptCount val="16"/>
                <c:pt idx="0">
                  <c:v>0</c:v>
                </c:pt>
                <c:pt idx="1">
                  <c:v>29.882352941176471</c:v>
                </c:pt>
                <c:pt idx="2">
                  <c:v>78.20772058823529</c:v>
                </c:pt>
                <c:pt idx="3">
                  <c:v>107.62316176470588</c:v>
                </c:pt>
                <c:pt idx="4">
                  <c:v>128.63419117647058</c:v>
                </c:pt>
                <c:pt idx="5">
                  <c:v>148.0110294117647</c:v>
                </c:pt>
                <c:pt idx="6">
                  <c:v>166.45404411764707</c:v>
                </c:pt>
                <c:pt idx="7">
                  <c:v>184.43014705882354</c:v>
                </c:pt>
                <c:pt idx="8">
                  <c:v>201.47242647058823</c:v>
                </c:pt>
                <c:pt idx="9">
                  <c:v>218.04779411764707</c:v>
                </c:pt>
                <c:pt idx="10">
                  <c:v>235.3235294117647</c:v>
                </c:pt>
                <c:pt idx="11">
                  <c:v>253.06617647058823</c:v>
                </c:pt>
                <c:pt idx="12">
                  <c:v>273.37683823529414</c:v>
                </c:pt>
                <c:pt idx="13">
                  <c:v>298.35661764705878</c:v>
                </c:pt>
                <c:pt idx="14">
                  <c:v>346.4485294117647</c:v>
                </c:pt>
                <c:pt idx="15">
                  <c:v>381</c:v>
                </c:pt>
              </c:numCache>
            </c:numRef>
          </c:xVal>
          <c:yVal>
            <c:numRef>
              <c:f>SF!$DA$4:$DA$19</c:f>
              <c:numCache>
                <c:formatCode>0.0000</c:formatCode>
                <c:ptCount val="16"/>
                <c:pt idx="0">
                  <c:v>0</c:v>
                </c:pt>
                <c:pt idx="1">
                  <c:v>4.5461614173228342E-3</c:v>
                </c:pt>
                <c:pt idx="2">
                  <c:v>8.2361806040067796E-3</c:v>
                </c:pt>
                <c:pt idx="3">
                  <c:v>9.678807170380296E-3</c:v>
                </c:pt>
                <c:pt idx="4">
                  <c:v>1.2093316242446441E-2</c:v>
                </c:pt>
                <c:pt idx="5">
                  <c:v>1.3423307086614173E-2</c:v>
                </c:pt>
                <c:pt idx="6">
                  <c:v>1.3718069856652516E-2</c:v>
                </c:pt>
                <c:pt idx="7">
                  <c:v>1.3847990053874864E-2</c:v>
                </c:pt>
                <c:pt idx="8">
                  <c:v>1.4484229471316053E-2</c:v>
                </c:pt>
                <c:pt idx="9">
                  <c:v>1.3647594050743681E-2</c:v>
                </c:pt>
                <c:pt idx="10">
                  <c:v>1.4045254869457085E-2</c:v>
                </c:pt>
                <c:pt idx="11">
                  <c:v>1.3025113966017427E-2</c:v>
                </c:pt>
                <c:pt idx="12">
                  <c:v>1.0389587015908719E-2</c:v>
                </c:pt>
                <c:pt idx="13">
                  <c:v>7.6770024436600632E-3</c:v>
                </c:pt>
                <c:pt idx="14">
                  <c:v>3.7972334539263658E-3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C6C-4C9B-933E-A7E558BCF8CC}"/>
            </c:ext>
          </c:extLst>
        </c:ser>
        <c:ser>
          <c:idx val="27"/>
          <c:order val="22"/>
          <c:tx>
            <c:strRef>
              <c:f>SF!$DB$2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SF!$DE$4:$DE$18</c:f>
              <c:numCache>
                <c:formatCode>0.0</c:formatCode>
                <c:ptCount val="15"/>
                <c:pt idx="0">
                  <c:v>0</c:v>
                </c:pt>
                <c:pt idx="1">
                  <c:v>29.415441176470591</c:v>
                </c:pt>
                <c:pt idx="2">
                  <c:v>75.40625</c:v>
                </c:pt>
                <c:pt idx="3">
                  <c:v>102.95404411764706</c:v>
                </c:pt>
                <c:pt idx="4">
                  <c:v>126.29963235294116</c:v>
                </c:pt>
                <c:pt idx="5">
                  <c:v>150.34558823529409</c:v>
                </c:pt>
                <c:pt idx="6">
                  <c:v>172.99080882352939</c:v>
                </c:pt>
                <c:pt idx="7">
                  <c:v>192.60110294117646</c:v>
                </c:pt>
                <c:pt idx="8">
                  <c:v>211.04411764705884</c:v>
                </c:pt>
                <c:pt idx="9">
                  <c:v>230.42095588235296</c:v>
                </c:pt>
                <c:pt idx="10">
                  <c:v>250.96507352941177</c:v>
                </c:pt>
                <c:pt idx="11">
                  <c:v>274.07720588235293</c:v>
                </c:pt>
                <c:pt idx="12">
                  <c:v>300.22426470588232</c:v>
                </c:pt>
                <c:pt idx="13">
                  <c:v>347.61580882352939</c:v>
                </c:pt>
                <c:pt idx="14">
                  <c:v>381</c:v>
                </c:pt>
              </c:numCache>
            </c:numRef>
          </c:xVal>
          <c:yVal>
            <c:numRef>
              <c:f>SF!$DF$4:$DF$18</c:f>
              <c:numCache>
                <c:formatCode>0.0000</c:formatCode>
                <c:ptCount val="15"/>
                <c:pt idx="0">
                  <c:v>0</c:v>
                </c:pt>
                <c:pt idx="1">
                  <c:v>4.3208598925134354E-3</c:v>
                </c:pt>
                <c:pt idx="2">
                  <c:v>8.5488299878008212E-3</c:v>
                </c:pt>
                <c:pt idx="3">
                  <c:v>1.0900050259674995E-2</c:v>
                </c:pt>
                <c:pt idx="4">
                  <c:v>1.103598276630516E-2</c:v>
                </c:pt>
                <c:pt idx="5">
                  <c:v>1.3193070866141736E-2</c:v>
                </c:pt>
                <c:pt idx="6">
                  <c:v>1.3260512648684856E-2</c:v>
                </c:pt>
                <c:pt idx="7">
                  <c:v>1.435539476484358E-2</c:v>
                </c:pt>
                <c:pt idx="8">
                  <c:v>1.2799400074990612E-2</c:v>
                </c:pt>
                <c:pt idx="9">
                  <c:v>1.3169041674668727E-2</c:v>
                </c:pt>
                <c:pt idx="10">
                  <c:v>1.1273714189981588E-2</c:v>
                </c:pt>
                <c:pt idx="11">
                  <c:v>1.0502725620835865E-2</c:v>
                </c:pt>
                <c:pt idx="12">
                  <c:v>8.3884514435695525E-3</c:v>
                </c:pt>
                <c:pt idx="13">
                  <c:v>3.9974010241726771E-3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C6C-4C9B-933E-A7E558BCF8CC}"/>
            </c:ext>
          </c:extLst>
        </c:ser>
        <c:ser>
          <c:idx val="28"/>
          <c:order val="23"/>
          <c:tx>
            <c:strRef>
              <c:f>SF!$DG$2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SF!$DJ$4:$DJ$20</c:f>
              <c:numCache>
                <c:formatCode>0.0</c:formatCode>
                <c:ptCount val="17"/>
                <c:pt idx="0">
                  <c:v>0</c:v>
                </c:pt>
                <c:pt idx="1">
                  <c:v>27.114110429447855</c:v>
                </c:pt>
                <c:pt idx="2">
                  <c:v>68.720245398773017</c:v>
                </c:pt>
                <c:pt idx="3">
                  <c:v>95.36687116564417</c:v>
                </c:pt>
                <c:pt idx="4">
                  <c:v>118.50736196319018</c:v>
                </c:pt>
                <c:pt idx="5">
                  <c:v>138.37546012269939</c:v>
                </c:pt>
                <c:pt idx="6">
                  <c:v>155.20490797546012</c:v>
                </c:pt>
                <c:pt idx="7">
                  <c:v>171.80061349693253</c:v>
                </c:pt>
                <c:pt idx="8">
                  <c:v>189.09754601226996</c:v>
                </c:pt>
                <c:pt idx="9">
                  <c:v>205.92699386503068</c:v>
                </c:pt>
                <c:pt idx="10">
                  <c:v>222.52269938650306</c:v>
                </c:pt>
                <c:pt idx="11">
                  <c:v>240.98834355828222</c:v>
                </c:pt>
                <c:pt idx="12">
                  <c:v>261.32392638036811</c:v>
                </c:pt>
                <c:pt idx="13">
                  <c:v>282.36073619631901</c:v>
                </c:pt>
                <c:pt idx="14">
                  <c:v>306.43619631901845</c:v>
                </c:pt>
                <c:pt idx="15">
                  <c:v>350.37975460122698</c:v>
                </c:pt>
                <c:pt idx="16">
                  <c:v>381</c:v>
                </c:pt>
              </c:numCache>
            </c:numRef>
          </c:xVal>
          <c:yVal>
            <c:numRef>
              <c:f>SF!$DK$4:$DK$20</c:f>
              <c:numCache>
                <c:formatCode>0.0000</c:formatCode>
                <c:ptCount val="17"/>
                <c:pt idx="0">
                  <c:v>0</c:v>
                </c:pt>
                <c:pt idx="1">
                  <c:v>4.3088265906416866E-3</c:v>
                </c:pt>
                <c:pt idx="2">
                  <c:v>7.6555901278469235E-3</c:v>
                </c:pt>
                <c:pt idx="3">
                  <c:v>1.0144717847769031E-2</c:v>
                </c:pt>
                <c:pt idx="4">
                  <c:v>1.1514770760037976E-2</c:v>
                </c:pt>
                <c:pt idx="5">
                  <c:v>1.3659327945848876E-2</c:v>
                </c:pt>
                <c:pt idx="6">
                  <c:v>1.2454639493592686E-2</c:v>
                </c:pt>
                <c:pt idx="7">
                  <c:v>1.4211190324182471E-2</c:v>
                </c:pt>
                <c:pt idx="8">
                  <c:v>1.2794176065829607E-2</c:v>
                </c:pt>
                <c:pt idx="9">
                  <c:v>1.340548181477315E-2</c:v>
                </c:pt>
                <c:pt idx="10">
                  <c:v>1.3444885535141428E-2</c:v>
                </c:pt>
                <c:pt idx="11">
                  <c:v>1.1133806384667065E-2</c:v>
                </c:pt>
                <c:pt idx="12">
                  <c:v>1.1138916726318306E-2</c:v>
                </c:pt>
                <c:pt idx="13">
                  <c:v>9.8166438434325824E-3</c:v>
                </c:pt>
                <c:pt idx="14">
                  <c:v>7.5604319196942429E-3</c:v>
                </c:pt>
                <c:pt idx="15">
                  <c:v>3.4098355072028261E-3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C6C-4C9B-933E-A7E558BCF8CC}"/>
            </c:ext>
          </c:extLst>
        </c:ser>
        <c:ser>
          <c:idx val="29"/>
          <c:order val="24"/>
          <c:tx>
            <c:strRef>
              <c:f>SF!$DL$2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SF!$DO$4:$DO$18</c:f>
              <c:numCache>
                <c:formatCode>0.0</c:formatCode>
                <c:ptCount val="15"/>
                <c:pt idx="0">
                  <c:v>0</c:v>
                </c:pt>
                <c:pt idx="1">
                  <c:v>28.715073529411764</c:v>
                </c:pt>
                <c:pt idx="2">
                  <c:v>70.503676470588232</c:v>
                </c:pt>
                <c:pt idx="3">
                  <c:v>96.417279411764696</c:v>
                </c:pt>
                <c:pt idx="4">
                  <c:v>119.99632352941177</c:v>
                </c:pt>
                <c:pt idx="5">
                  <c:v>141.94117647058823</c:v>
                </c:pt>
                <c:pt idx="6">
                  <c:v>162.95220588235293</c:v>
                </c:pt>
                <c:pt idx="7">
                  <c:v>182.79595588235293</c:v>
                </c:pt>
                <c:pt idx="8">
                  <c:v>202.63970588235293</c:v>
                </c:pt>
                <c:pt idx="9">
                  <c:v>222.95036764705884</c:v>
                </c:pt>
                <c:pt idx="10">
                  <c:v>245.59558823529414</c:v>
                </c:pt>
                <c:pt idx="11">
                  <c:v>270.80882352941177</c:v>
                </c:pt>
                <c:pt idx="12">
                  <c:v>302.09191176470586</c:v>
                </c:pt>
                <c:pt idx="13">
                  <c:v>350.65073529411768</c:v>
                </c:pt>
                <c:pt idx="14">
                  <c:v>381</c:v>
                </c:pt>
              </c:numCache>
            </c:numRef>
          </c:xVal>
          <c:yVal>
            <c:numRef>
              <c:f>SF!$DP$4:$DP$18</c:f>
              <c:numCache>
                <c:formatCode>0.0000</c:formatCode>
                <c:ptCount val="15"/>
                <c:pt idx="0">
                  <c:v>0</c:v>
                </c:pt>
                <c:pt idx="1">
                  <c:v>4.5655463798732476E-3</c:v>
                </c:pt>
                <c:pt idx="2">
                  <c:v>8.5057367829021371E-3</c:v>
                </c:pt>
                <c:pt idx="3">
                  <c:v>9.5443378668575562E-3</c:v>
                </c:pt>
                <c:pt idx="4">
                  <c:v>1.2794522423827441E-2</c:v>
                </c:pt>
                <c:pt idx="5">
                  <c:v>1.3283202099737539E-2</c:v>
                </c:pt>
                <c:pt idx="6">
                  <c:v>1.4512785901762288E-2</c:v>
                </c:pt>
                <c:pt idx="7">
                  <c:v>1.4235048525911018E-2</c:v>
                </c:pt>
                <c:pt idx="8">
                  <c:v>1.4385301837270333E-2</c:v>
                </c:pt>
                <c:pt idx="9">
                  <c:v>1.2921784776902879E-2</c:v>
                </c:pt>
                <c:pt idx="10">
                  <c:v>1.1631253785584493E-2</c:v>
                </c:pt>
                <c:pt idx="11">
                  <c:v>1.0284139482564684E-2</c:v>
                </c:pt>
                <c:pt idx="12">
                  <c:v>7.3093478699777876E-3</c:v>
                </c:pt>
                <c:pt idx="13">
                  <c:v>3.1335190793458502E-3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C6C-4C9B-933E-A7E558BCF8CC}"/>
            </c:ext>
          </c:extLst>
        </c:ser>
        <c:ser>
          <c:idx val="30"/>
          <c:order val="25"/>
          <c:tx>
            <c:strRef>
              <c:f>SF!$DQ$2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SF!$DT$4:$DT$19</c:f>
              <c:numCache>
                <c:formatCode>0.0</c:formatCode>
                <c:ptCount val="16"/>
                <c:pt idx="0">
                  <c:v>0</c:v>
                </c:pt>
                <c:pt idx="1">
                  <c:v>31.244798041615663</c:v>
                </c:pt>
                <c:pt idx="2">
                  <c:v>77.17931456548348</c:v>
                </c:pt>
                <c:pt idx="3">
                  <c:v>103.29436964504285</c:v>
                </c:pt>
                <c:pt idx="4">
                  <c:v>125.91187270501837</c:v>
                </c:pt>
                <c:pt idx="5">
                  <c:v>147.13035495716036</c:v>
                </c:pt>
                <c:pt idx="6">
                  <c:v>166.48347613219096</c:v>
                </c:pt>
                <c:pt idx="7">
                  <c:v>186.3029375764994</c:v>
                </c:pt>
                <c:pt idx="8">
                  <c:v>206.82190942472459</c:v>
                </c:pt>
                <c:pt idx="9">
                  <c:v>227.34088127294984</c:v>
                </c:pt>
                <c:pt idx="10">
                  <c:v>247.62668298653614</c:v>
                </c:pt>
                <c:pt idx="11">
                  <c:v>269.54467564259483</c:v>
                </c:pt>
                <c:pt idx="12">
                  <c:v>296.82558139534882</c:v>
                </c:pt>
                <c:pt idx="13">
                  <c:v>335.76499388004896</c:v>
                </c:pt>
                <c:pt idx="14">
                  <c:v>370.27417380660955</c:v>
                </c:pt>
                <c:pt idx="15">
                  <c:v>381</c:v>
                </c:pt>
              </c:numCache>
            </c:numRef>
          </c:xVal>
          <c:yVal>
            <c:numRef>
              <c:f>SF!$DU$4:$DU$19</c:f>
              <c:numCache>
                <c:formatCode>0.0000</c:formatCode>
                <c:ptCount val="16"/>
                <c:pt idx="0">
                  <c:v>0</c:v>
                </c:pt>
                <c:pt idx="1">
                  <c:v>4.5015493399146005E-3</c:v>
                </c:pt>
                <c:pt idx="2">
                  <c:v>9.1935049785443444E-3</c:v>
                </c:pt>
                <c:pt idx="3">
                  <c:v>1.1465745353259421E-2</c:v>
                </c:pt>
                <c:pt idx="4">
                  <c:v>1.3571992563429563E-2</c:v>
                </c:pt>
                <c:pt idx="5">
                  <c:v>1.3683989501312334E-2</c:v>
                </c:pt>
                <c:pt idx="6">
                  <c:v>1.4721010498687671E-2</c:v>
                </c:pt>
                <c:pt idx="7">
                  <c:v>1.4924724409448819E-2</c:v>
                </c:pt>
                <c:pt idx="8">
                  <c:v>1.3948293963254595E-2</c:v>
                </c:pt>
                <c:pt idx="9">
                  <c:v>1.3757241178186051E-2</c:v>
                </c:pt>
                <c:pt idx="10">
                  <c:v>1.3003993250843655E-2</c:v>
                </c:pt>
                <c:pt idx="11">
                  <c:v>1.1521794871794886E-2</c:v>
                </c:pt>
                <c:pt idx="12">
                  <c:v>8.2574237835655023E-3</c:v>
                </c:pt>
                <c:pt idx="13">
                  <c:v>4.8121892851628887E-3</c:v>
                </c:pt>
                <c:pt idx="14">
                  <c:v>9.9293050325229525E-4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C6C-4C9B-933E-A7E558BCF8CC}"/>
            </c:ext>
          </c:extLst>
        </c:ser>
        <c:ser>
          <c:idx val="31"/>
          <c:order val="26"/>
          <c:tx>
            <c:strRef>
              <c:f>SF!$DV$2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SF!$DY$4:$DY$20</c:f>
              <c:numCache>
                <c:formatCode>0.0</c:formatCode>
                <c:ptCount val="17"/>
                <c:pt idx="0">
                  <c:v>0</c:v>
                </c:pt>
                <c:pt idx="1">
                  <c:v>28.014705882352942</c:v>
                </c:pt>
                <c:pt idx="2">
                  <c:v>69.569852941176464</c:v>
                </c:pt>
                <c:pt idx="3">
                  <c:v>94.783088235294116</c:v>
                </c:pt>
                <c:pt idx="4">
                  <c:v>116.2610294117647</c:v>
                </c:pt>
                <c:pt idx="5">
                  <c:v>134.9375</c:v>
                </c:pt>
                <c:pt idx="6">
                  <c:v>152.91360294117646</c:v>
                </c:pt>
                <c:pt idx="7">
                  <c:v>170.88970588235293</c:v>
                </c:pt>
                <c:pt idx="8">
                  <c:v>189.3327205882353</c:v>
                </c:pt>
                <c:pt idx="9">
                  <c:v>207.30882352941177</c:v>
                </c:pt>
                <c:pt idx="10">
                  <c:v>225.28492647058823</c:v>
                </c:pt>
                <c:pt idx="11">
                  <c:v>244.8952205882353</c:v>
                </c:pt>
                <c:pt idx="12">
                  <c:v>266.84007352941177</c:v>
                </c:pt>
                <c:pt idx="13">
                  <c:v>292.98713235294122</c:v>
                </c:pt>
                <c:pt idx="14">
                  <c:v>328.70588235294122</c:v>
                </c:pt>
                <c:pt idx="15">
                  <c:v>365.59191176470586</c:v>
                </c:pt>
                <c:pt idx="16">
                  <c:v>381</c:v>
                </c:pt>
              </c:numCache>
            </c:numRef>
          </c:xVal>
          <c:yVal>
            <c:numRef>
              <c:f>SF!$DZ$4:$DZ$20</c:f>
              <c:numCache>
                <c:formatCode>0.0000</c:formatCode>
                <c:ptCount val="17"/>
                <c:pt idx="0">
                  <c:v>0</c:v>
                </c:pt>
                <c:pt idx="1">
                  <c:v>4.486929133858268E-3</c:v>
                </c:pt>
                <c:pt idx="2">
                  <c:v>7.6954656530002713E-3</c:v>
                </c:pt>
                <c:pt idx="3">
                  <c:v>9.9719055118110238E-3</c:v>
                </c:pt>
                <c:pt idx="4">
                  <c:v>1.2427146606674168E-2</c:v>
                </c:pt>
                <c:pt idx="5">
                  <c:v>1.3729631164525477E-2</c:v>
                </c:pt>
                <c:pt idx="6">
                  <c:v>1.4212315768221304E-2</c:v>
                </c:pt>
                <c:pt idx="7">
                  <c:v>1.4456692913385819E-2</c:v>
                </c:pt>
                <c:pt idx="8">
                  <c:v>1.4145880545419615E-2</c:v>
                </c:pt>
                <c:pt idx="9">
                  <c:v>1.4272265966754166E-2</c:v>
                </c:pt>
                <c:pt idx="10">
                  <c:v>1.3910812367966178E-2</c:v>
                </c:pt>
                <c:pt idx="11">
                  <c:v>1.179945065006411E-2</c:v>
                </c:pt>
                <c:pt idx="12">
                  <c:v>1.0759055118110232E-2</c:v>
                </c:pt>
                <c:pt idx="13">
                  <c:v>8.5212856589647612E-3</c:v>
                </c:pt>
                <c:pt idx="14">
                  <c:v>5.554536117767888E-3</c:v>
                </c:pt>
                <c:pt idx="15">
                  <c:v>2.1839179193509878E-3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C6C-4C9B-933E-A7E558BCF8CC}"/>
            </c:ext>
          </c:extLst>
        </c:ser>
        <c:ser>
          <c:idx val="32"/>
          <c:order val="27"/>
          <c:tx>
            <c:strRef>
              <c:f>SF!$EA$2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SF!$ED$4:$ED$19</c:f>
              <c:numCache>
                <c:formatCode>0.0</c:formatCode>
                <c:ptCount val="16"/>
                <c:pt idx="0">
                  <c:v>0</c:v>
                </c:pt>
                <c:pt idx="1">
                  <c:v>26.581395348837209</c:v>
                </c:pt>
                <c:pt idx="2">
                  <c:v>67.619339045287632</c:v>
                </c:pt>
                <c:pt idx="3">
                  <c:v>94.200734394124851</c:v>
                </c:pt>
                <c:pt idx="4">
                  <c:v>116.81823745410037</c:v>
                </c:pt>
                <c:pt idx="5">
                  <c:v>137.33720930232559</c:v>
                </c:pt>
                <c:pt idx="6">
                  <c:v>158.08935128518971</c:v>
                </c:pt>
                <c:pt idx="7">
                  <c:v>178.84149326805385</c:v>
                </c:pt>
                <c:pt idx="8">
                  <c:v>198.89412484700122</c:v>
                </c:pt>
                <c:pt idx="9">
                  <c:v>218.71358629130967</c:v>
                </c:pt>
                <c:pt idx="10">
                  <c:v>238.76621787025704</c:v>
                </c:pt>
                <c:pt idx="11">
                  <c:v>260.21787025703793</c:v>
                </c:pt>
                <c:pt idx="12">
                  <c:v>286.09975520195837</c:v>
                </c:pt>
                <c:pt idx="13">
                  <c:v>320.84210526315792</c:v>
                </c:pt>
                <c:pt idx="14">
                  <c:v>360.9473684210526</c:v>
                </c:pt>
                <c:pt idx="15">
                  <c:v>381</c:v>
                </c:pt>
              </c:numCache>
            </c:numRef>
          </c:xVal>
          <c:yVal>
            <c:numRef>
              <c:f>SF!$EE$4:$EE$19</c:f>
              <c:numCache>
                <c:formatCode>0.0000</c:formatCode>
                <c:ptCount val="16"/>
                <c:pt idx="0">
                  <c:v>0</c:v>
                </c:pt>
                <c:pt idx="1">
                  <c:v>4.2793088363954511E-3</c:v>
                </c:pt>
                <c:pt idx="2">
                  <c:v>8.5739691812716963E-3</c:v>
                </c:pt>
                <c:pt idx="3">
                  <c:v>1.1954790026246718E-2</c:v>
                </c:pt>
                <c:pt idx="4">
                  <c:v>1.2937620297462808E-2</c:v>
                </c:pt>
                <c:pt idx="5">
                  <c:v>1.4018110236220488E-2</c:v>
                </c:pt>
                <c:pt idx="6">
                  <c:v>1.4315913499942929E-2</c:v>
                </c:pt>
                <c:pt idx="7">
                  <c:v>1.5110236220472436E-2</c:v>
                </c:pt>
                <c:pt idx="8">
                  <c:v>1.4691338582677184E-2</c:v>
                </c:pt>
                <c:pt idx="9">
                  <c:v>1.4459092613423298E-2</c:v>
                </c:pt>
                <c:pt idx="10">
                  <c:v>1.2534741111906484E-2</c:v>
                </c:pt>
                <c:pt idx="11">
                  <c:v>1.1003231627296599E-2</c:v>
                </c:pt>
                <c:pt idx="12">
                  <c:v>9.3636920384951895E-3</c:v>
                </c:pt>
                <c:pt idx="13">
                  <c:v>5.7548556430446164E-3</c:v>
                </c:pt>
                <c:pt idx="14">
                  <c:v>2.271522309711285E-3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C6C-4C9B-933E-A7E558BCF8CC}"/>
            </c:ext>
          </c:extLst>
        </c:ser>
        <c:ser>
          <c:idx val="33"/>
          <c:order val="28"/>
          <c:tx>
            <c:strRef>
              <c:f>SF!$EF$2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SF!$EI$4:$EI$18</c:f>
              <c:numCache>
                <c:formatCode>0.0</c:formatCode>
                <c:ptCount val="15"/>
                <c:pt idx="0">
                  <c:v>0</c:v>
                </c:pt>
                <c:pt idx="1">
                  <c:v>26.283882783882785</c:v>
                </c:pt>
                <c:pt idx="2">
                  <c:v>67.221611721611723</c:v>
                </c:pt>
                <c:pt idx="3">
                  <c:v>93.272893772893781</c:v>
                </c:pt>
                <c:pt idx="4">
                  <c:v>115.83516483516485</c:v>
                </c:pt>
                <c:pt idx="5">
                  <c:v>137.23443223443223</c:v>
                </c:pt>
                <c:pt idx="6">
                  <c:v>157.47069597069597</c:v>
                </c:pt>
                <c:pt idx="7">
                  <c:v>178.17216117216117</c:v>
                </c:pt>
                <c:pt idx="8">
                  <c:v>198.87362637362639</c:v>
                </c:pt>
                <c:pt idx="9">
                  <c:v>219.80769230769232</c:v>
                </c:pt>
                <c:pt idx="10">
                  <c:v>243.06776556776555</c:v>
                </c:pt>
                <c:pt idx="11">
                  <c:v>268.42124542124543</c:v>
                </c:pt>
                <c:pt idx="12">
                  <c:v>298.89194139194143</c:v>
                </c:pt>
                <c:pt idx="13">
                  <c:v>348.66849816849822</c:v>
                </c:pt>
                <c:pt idx="14">
                  <c:v>381</c:v>
                </c:pt>
              </c:numCache>
            </c:numRef>
          </c:xVal>
          <c:yVal>
            <c:numRef>
              <c:f>SF!$EJ$4:$EJ$18</c:f>
              <c:numCache>
                <c:formatCode>0.0000</c:formatCode>
                <c:ptCount val="15"/>
                <c:pt idx="0">
                  <c:v>0</c:v>
                </c:pt>
                <c:pt idx="1">
                  <c:v>4.519880147724897E-3</c:v>
                </c:pt>
                <c:pt idx="2">
                  <c:v>8.0217847769028863E-3</c:v>
                </c:pt>
                <c:pt idx="3">
                  <c:v>1.1112148481439819E-2</c:v>
                </c:pt>
                <c:pt idx="4">
                  <c:v>1.2181102362204729E-2</c:v>
                </c:pt>
                <c:pt idx="5">
                  <c:v>1.3381299212598428E-2</c:v>
                </c:pt>
                <c:pt idx="6">
                  <c:v>1.4267386925471517E-2</c:v>
                </c:pt>
                <c:pt idx="7">
                  <c:v>1.4565919205751447E-2</c:v>
                </c:pt>
                <c:pt idx="8">
                  <c:v>1.3692492217542573E-2</c:v>
                </c:pt>
                <c:pt idx="9">
                  <c:v>1.3021125816719744E-2</c:v>
                </c:pt>
                <c:pt idx="10">
                  <c:v>1.1887728420739853E-2</c:v>
                </c:pt>
                <c:pt idx="11">
                  <c:v>1.0521555118110225E-2</c:v>
                </c:pt>
                <c:pt idx="12">
                  <c:v>7.4376377952755906E-3</c:v>
                </c:pt>
                <c:pt idx="13">
                  <c:v>3.2615249532657303E-3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C6C-4C9B-933E-A7E558BCF8CC}"/>
            </c:ext>
          </c:extLst>
        </c:ser>
        <c:ser>
          <c:idx val="34"/>
          <c:order val="29"/>
          <c:tx>
            <c:strRef>
              <c:f>SF!$EK$2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SF!$EN$4:$EN$18</c:f>
              <c:numCache>
                <c:formatCode>0.0</c:formatCode>
                <c:ptCount val="15"/>
                <c:pt idx="0">
                  <c:v>0</c:v>
                </c:pt>
                <c:pt idx="1">
                  <c:v>27.446886446886445</c:v>
                </c:pt>
                <c:pt idx="2">
                  <c:v>69.082417582417577</c:v>
                </c:pt>
                <c:pt idx="3">
                  <c:v>95.133699633699635</c:v>
                </c:pt>
                <c:pt idx="4">
                  <c:v>116.9981684981685</c:v>
                </c:pt>
                <c:pt idx="5">
                  <c:v>136.76923076923077</c:v>
                </c:pt>
                <c:pt idx="6">
                  <c:v>156.07509157509156</c:v>
                </c:pt>
                <c:pt idx="7">
                  <c:v>175.38095238095238</c:v>
                </c:pt>
                <c:pt idx="8">
                  <c:v>195.38461538461539</c:v>
                </c:pt>
                <c:pt idx="9">
                  <c:v>215.38827838827839</c:v>
                </c:pt>
                <c:pt idx="10">
                  <c:v>235.85714285714289</c:v>
                </c:pt>
                <c:pt idx="11">
                  <c:v>257.72161172161174</c:v>
                </c:pt>
                <c:pt idx="12">
                  <c:v>281.44688644688642</c:v>
                </c:pt>
                <c:pt idx="13">
                  <c:v>337.50366300366301</c:v>
                </c:pt>
                <c:pt idx="14">
                  <c:v>381</c:v>
                </c:pt>
              </c:numCache>
            </c:numRef>
          </c:xVal>
          <c:yVal>
            <c:numRef>
              <c:f>SF!$EO$4:$EO$18</c:f>
              <c:numCache>
                <c:formatCode>0.0000</c:formatCode>
                <c:ptCount val="15"/>
                <c:pt idx="0">
                  <c:v>0</c:v>
                </c:pt>
                <c:pt idx="1">
                  <c:v>4.7491725610569867E-3</c:v>
                </c:pt>
                <c:pt idx="2">
                  <c:v>8.5349941912998568E-3</c:v>
                </c:pt>
                <c:pt idx="3">
                  <c:v>1.1211672070402969E-2</c:v>
                </c:pt>
                <c:pt idx="4">
                  <c:v>1.3322559970701338E-2</c:v>
                </c:pt>
                <c:pt idx="5">
                  <c:v>1.4351181102362198E-2</c:v>
                </c:pt>
                <c:pt idx="6">
                  <c:v>1.5152102938352226E-2</c:v>
                </c:pt>
                <c:pt idx="7">
                  <c:v>1.4827165354330705E-2</c:v>
                </c:pt>
                <c:pt idx="8">
                  <c:v>1.5418539727988553E-2</c:v>
                </c:pt>
                <c:pt idx="9">
                  <c:v>1.4248818897637789E-2</c:v>
                </c:pt>
                <c:pt idx="10">
                  <c:v>1.2350890106128028E-2</c:v>
                </c:pt>
                <c:pt idx="11">
                  <c:v>1.1491437007874014E-2</c:v>
                </c:pt>
                <c:pt idx="12">
                  <c:v>9.0880577427821484E-3</c:v>
                </c:pt>
                <c:pt idx="13">
                  <c:v>4.0221777759063583E-3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C6C-4C9B-933E-A7E558BCF8CC}"/>
            </c:ext>
          </c:extLst>
        </c:ser>
        <c:ser>
          <c:idx val="35"/>
          <c:order val="30"/>
          <c:tx>
            <c:strRef>
              <c:f>SF!$EP$2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SF!$ES$4:$ES$17</c:f>
              <c:numCache>
                <c:formatCode>0.0</c:formatCode>
                <c:ptCount val="14"/>
                <c:pt idx="0">
                  <c:v>0</c:v>
                </c:pt>
                <c:pt idx="1">
                  <c:v>28.144688644688646</c:v>
                </c:pt>
                <c:pt idx="2">
                  <c:v>70.943223443223445</c:v>
                </c:pt>
                <c:pt idx="3">
                  <c:v>97.692307692307693</c:v>
                </c:pt>
                <c:pt idx="4">
                  <c:v>120.25457875457874</c:v>
                </c:pt>
                <c:pt idx="5">
                  <c:v>140.95604395604394</c:v>
                </c:pt>
                <c:pt idx="6">
                  <c:v>160.95970695970695</c:v>
                </c:pt>
                <c:pt idx="7">
                  <c:v>180.96336996336996</c:v>
                </c:pt>
                <c:pt idx="8">
                  <c:v>201.89743589743591</c:v>
                </c:pt>
                <c:pt idx="9">
                  <c:v>224.45970695970698</c:v>
                </c:pt>
                <c:pt idx="10">
                  <c:v>250.51098901098902</c:v>
                </c:pt>
                <c:pt idx="11">
                  <c:v>282.14468864468864</c:v>
                </c:pt>
                <c:pt idx="12">
                  <c:v>340.29487179487182</c:v>
                </c:pt>
                <c:pt idx="13">
                  <c:v>381</c:v>
                </c:pt>
              </c:numCache>
            </c:numRef>
          </c:xVal>
          <c:yVal>
            <c:numRef>
              <c:f>SF!$ET$4:$ET$17</c:f>
              <c:numCache>
                <c:formatCode>0.0000</c:formatCode>
                <c:ptCount val="14"/>
                <c:pt idx="0">
                  <c:v>0</c:v>
                </c:pt>
                <c:pt idx="1">
                  <c:v>4.6367540834255224E-3</c:v>
                </c:pt>
                <c:pt idx="2">
                  <c:v>8.5370078740157462E-3</c:v>
                </c:pt>
                <c:pt idx="3">
                  <c:v>1.0566141732283473E-2</c:v>
                </c:pt>
                <c:pt idx="4">
                  <c:v>1.2176325459317591E-2</c:v>
                </c:pt>
                <c:pt idx="5">
                  <c:v>1.1808178239083754E-2</c:v>
                </c:pt>
                <c:pt idx="6">
                  <c:v>1.4074803149606288E-2</c:v>
                </c:pt>
                <c:pt idx="7">
                  <c:v>1.2799928418038656E-2</c:v>
                </c:pt>
                <c:pt idx="8">
                  <c:v>1.2061160561451548E-2</c:v>
                </c:pt>
                <c:pt idx="9">
                  <c:v>1.2185317276516908E-2</c:v>
                </c:pt>
                <c:pt idx="10">
                  <c:v>1.0187724280366591E-2</c:v>
                </c:pt>
                <c:pt idx="11">
                  <c:v>7.6812598425196905E-3</c:v>
                </c:pt>
                <c:pt idx="12">
                  <c:v>3.5548346456692925E-3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C6C-4C9B-933E-A7E558BCF8CC}"/>
            </c:ext>
          </c:extLst>
        </c:ser>
        <c:ser>
          <c:idx val="20"/>
          <c:order val="31"/>
          <c:tx>
            <c:strRef>
              <c:f>SF!$EZ$2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SF!$FC$4:$FC$18</c:f>
              <c:numCache>
                <c:formatCode>0.0</c:formatCode>
                <c:ptCount val="15"/>
                <c:pt idx="0">
                  <c:v>0</c:v>
                </c:pt>
                <c:pt idx="1">
                  <c:v>23.638686131386862</c:v>
                </c:pt>
                <c:pt idx="2">
                  <c:v>64.195255474452551</c:v>
                </c:pt>
                <c:pt idx="3">
                  <c:v>93.627737226277361</c:v>
                </c:pt>
                <c:pt idx="4">
                  <c:v>119.69981751824818</c:v>
                </c:pt>
                <c:pt idx="5">
                  <c:v>144.84489051094891</c:v>
                </c:pt>
                <c:pt idx="6">
                  <c:v>164.89142335766422</c:v>
                </c:pt>
                <c:pt idx="7">
                  <c:v>183.43156934306569</c:v>
                </c:pt>
                <c:pt idx="8">
                  <c:v>204.28923357664235</c:v>
                </c:pt>
                <c:pt idx="9">
                  <c:v>227.11678832116786</c:v>
                </c:pt>
                <c:pt idx="10">
                  <c:v>251.91423357664232</c:v>
                </c:pt>
                <c:pt idx="11">
                  <c:v>277.63868613138686</c:v>
                </c:pt>
                <c:pt idx="12">
                  <c:v>308.69343065693431</c:v>
                </c:pt>
                <c:pt idx="13">
                  <c:v>353.88503649635038</c:v>
                </c:pt>
                <c:pt idx="14">
                  <c:v>381</c:v>
                </c:pt>
              </c:numCache>
            </c:numRef>
          </c:xVal>
          <c:yVal>
            <c:numRef>
              <c:f>SF!$FD$4:$FD$18</c:f>
              <c:numCache>
                <c:formatCode>0.0000</c:formatCode>
                <c:ptCount val="15"/>
                <c:pt idx="0">
                  <c:v>0</c:v>
                </c:pt>
                <c:pt idx="1">
                  <c:v>3.8073182028716995E-3</c:v>
                </c:pt>
                <c:pt idx="2">
                  <c:v>8.5708122101175732E-3</c:v>
                </c:pt>
                <c:pt idx="3">
                  <c:v>9.1892680081656422E-3</c:v>
                </c:pt>
                <c:pt idx="4">
                  <c:v>1.1654081701325798E-2</c:v>
                </c:pt>
                <c:pt idx="5">
                  <c:v>1.4411968503936997E-2</c:v>
                </c:pt>
                <c:pt idx="6">
                  <c:v>1.5368352928486709E-2</c:v>
                </c:pt>
                <c:pt idx="7">
                  <c:v>1.6168703050049756E-2</c:v>
                </c:pt>
                <c:pt idx="8">
                  <c:v>1.4104817542968443E-2</c:v>
                </c:pt>
                <c:pt idx="9">
                  <c:v>1.327680193821925E-2</c:v>
                </c:pt>
                <c:pt idx="10">
                  <c:v>1.1375805297065153E-2</c:v>
                </c:pt>
                <c:pt idx="11">
                  <c:v>9.6316085489313811E-3</c:v>
                </c:pt>
                <c:pt idx="12">
                  <c:v>6.3618009287300624E-3</c:v>
                </c:pt>
                <c:pt idx="13">
                  <c:v>2.9504004307153928E-3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B6-4A17-87BF-8C4B5624B186}"/>
            </c:ext>
          </c:extLst>
        </c:ser>
        <c:ser>
          <c:idx val="36"/>
          <c:order val="32"/>
          <c:tx>
            <c:strRef>
              <c:f>SF!$EU$2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SF!$EX$4:$EX$18</c:f>
              <c:numCache>
                <c:formatCode>0.0</c:formatCode>
                <c:ptCount val="15"/>
                <c:pt idx="0">
                  <c:v>0</c:v>
                </c:pt>
                <c:pt idx="1">
                  <c:v>26.051282051282055</c:v>
                </c:pt>
                <c:pt idx="2">
                  <c:v>66.989010989010993</c:v>
                </c:pt>
                <c:pt idx="3">
                  <c:v>92.109890109890102</c:v>
                </c:pt>
                <c:pt idx="4">
                  <c:v>113.5091575091575</c:v>
                </c:pt>
                <c:pt idx="5">
                  <c:v>135.37362637362639</c:v>
                </c:pt>
                <c:pt idx="6">
                  <c:v>155.84249084249086</c:v>
                </c:pt>
                <c:pt idx="7">
                  <c:v>175.38095238095238</c:v>
                </c:pt>
                <c:pt idx="8">
                  <c:v>195.61721611721612</c:v>
                </c:pt>
                <c:pt idx="9">
                  <c:v>217.0164835164835</c:v>
                </c:pt>
                <c:pt idx="10">
                  <c:v>239.34615384615387</c:v>
                </c:pt>
                <c:pt idx="11">
                  <c:v>264.00183150183148</c:v>
                </c:pt>
                <c:pt idx="12">
                  <c:v>293.5421245421245</c:v>
                </c:pt>
                <c:pt idx="13">
                  <c:v>345.41208791208794</c:v>
                </c:pt>
                <c:pt idx="14">
                  <c:v>381</c:v>
                </c:pt>
              </c:numCache>
            </c:numRef>
          </c:xVal>
          <c:yVal>
            <c:numRef>
              <c:f>SF!$EY$4:$EY$18</c:f>
              <c:numCache>
                <c:formatCode>0.0000</c:formatCode>
                <c:ptCount val="15"/>
                <c:pt idx="0">
                  <c:v>0</c:v>
                </c:pt>
                <c:pt idx="1">
                  <c:v>4.1955708661417313E-3</c:v>
                </c:pt>
                <c:pt idx="2">
                  <c:v>7.5773622047244091E-3</c:v>
                </c:pt>
                <c:pt idx="3">
                  <c:v>1.0484216177523275E-2</c:v>
                </c:pt>
                <c:pt idx="4">
                  <c:v>1.1652657480314957E-2</c:v>
                </c:pt>
                <c:pt idx="5">
                  <c:v>1.3631307771311187E-2</c:v>
                </c:pt>
                <c:pt idx="6">
                  <c:v>1.4172047244094498E-2</c:v>
                </c:pt>
                <c:pt idx="7">
                  <c:v>1.399803149606299E-2</c:v>
                </c:pt>
                <c:pt idx="8">
                  <c:v>1.3800472440944872E-2</c:v>
                </c:pt>
                <c:pt idx="9">
                  <c:v>1.2847327860613178E-2</c:v>
                </c:pt>
                <c:pt idx="10">
                  <c:v>1.2432620922384697E-2</c:v>
                </c:pt>
                <c:pt idx="11">
                  <c:v>1.0140861997513481E-2</c:v>
                </c:pt>
                <c:pt idx="12">
                  <c:v>7.6065354330708589E-3</c:v>
                </c:pt>
                <c:pt idx="13">
                  <c:v>3.2187895630693204E-3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C6C-4C9B-933E-A7E558BCF8CC}"/>
            </c:ext>
          </c:extLst>
        </c:ser>
        <c:ser>
          <c:idx val="4"/>
          <c:order val="33"/>
          <c:tx>
            <c:strRef>
              <c:f>SF!$FE$2</c:f>
              <c:strCache>
                <c:ptCount val="1"/>
                <c:pt idx="0">
                  <c:v>1985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SF!$FH$4:$FH$19</c:f>
              <c:numCache>
                <c:formatCode>General</c:formatCode>
                <c:ptCount val="16"/>
                <c:pt idx="0">
                  <c:v>0</c:v>
                </c:pt>
                <c:pt idx="1">
                  <c:v>26.880368098159508</c:v>
                </c:pt>
                <c:pt idx="2">
                  <c:v>68.953987730061357</c:v>
                </c:pt>
                <c:pt idx="3">
                  <c:v>94.665644171779149</c:v>
                </c:pt>
                <c:pt idx="4">
                  <c:v>115.70245398773005</c:v>
                </c:pt>
                <c:pt idx="5">
                  <c:v>135.57055214723925</c:v>
                </c:pt>
                <c:pt idx="6">
                  <c:v>153.10122699386503</c:v>
                </c:pt>
                <c:pt idx="7">
                  <c:v>170.6319018404908</c:v>
                </c:pt>
                <c:pt idx="8">
                  <c:v>190.5</c:v>
                </c:pt>
                <c:pt idx="9">
                  <c:v>210.3680981595092</c:v>
                </c:pt>
                <c:pt idx="10">
                  <c:v>230.2361963190184</c:v>
                </c:pt>
                <c:pt idx="11">
                  <c:v>250.10429447852761</c:v>
                </c:pt>
                <c:pt idx="12">
                  <c:v>269.97239263803681</c:v>
                </c:pt>
                <c:pt idx="13">
                  <c:v>292.76226993865032</c:v>
                </c:pt>
                <c:pt idx="14">
                  <c:v>343.01687116564415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SF!$FI$4:$FI$19</c:f>
              <c:numCache>
                <c:formatCode>0.0000</c:formatCode>
                <c:ptCount val="16"/>
                <c:pt idx="0">
                  <c:v>0</c:v>
                </c:pt>
                <c:pt idx="1">
                  <c:v>4.4642245806230741E-3</c:v>
                </c:pt>
                <c:pt idx="2">
                  <c:v>8.2273369674944457E-3</c:v>
                </c:pt>
                <c:pt idx="3">
                  <c:v>1.0457859434237387E-2</c:v>
                </c:pt>
                <c:pt idx="4">
                  <c:v>1.235928842228055E-2</c:v>
                </c:pt>
                <c:pt idx="5">
                  <c:v>1.2299868766404197E-2</c:v>
                </c:pt>
                <c:pt idx="6">
                  <c:v>1.5279340082489695E-2</c:v>
                </c:pt>
                <c:pt idx="7">
                  <c:v>1.4438976377952745E-2</c:v>
                </c:pt>
                <c:pt idx="8">
                  <c:v>1.3310002916302141E-2</c:v>
                </c:pt>
                <c:pt idx="9">
                  <c:v>1.3904199475065594E-2</c:v>
                </c:pt>
                <c:pt idx="10">
                  <c:v>1.3785360163312914E-2</c:v>
                </c:pt>
                <c:pt idx="11">
                  <c:v>1.1765091863517096E-2</c:v>
                </c:pt>
                <c:pt idx="12">
                  <c:v>1.0457859434237405E-2</c:v>
                </c:pt>
                <c:pt idx="13">
                  <c:v>8.5564304461942086E-3</c:v>
                </c:pt>
                <c:pt idx="14">
                  <c:v>3.9491217443973327E-3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3-3C85-4002-8F09-BEFDA60FC4F4}"/>
            </c:ext>
          </c:extLst>
        </c:ser>
        <c:ser>
          <c:idx val="3"/>
          <c:order val="34"/>
          <c:tx>
            <c:strRef>
              <c:f>SF!$FJ$2</c:f>
              <c:strCache>
                <c:ptCount val="1"/>
                <c:pt idx="0">
                  <c:v>1984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SF!$FM$4:$FM$18</c:f>
              <c:numCache>
                <c:formatCode>General</c:formatCode>
                <c:ptCount val="15"/>
                <c:pt idx="0">
                  <c:v>0</c:v>
                </c:pt>
                <c:pt idx="1">
                  <c:v>25.050458715596331</c:v>
                </c:pt>
                <c:pt idx="2">
                  <c:v>65.247706422018354</c:v>
                </c:pt>
                <c:pt idx="3">
                  <c:v>93.793577981651367</c:v>
                </c:pt>
                <c:pt idx="4">
                  <c:v>119.42660550458714</c:v>
                </c:pt>
                <c:pt idx="5">
                  <c:v>142.84587155963303</c:v>
                </c:pt>
                <c:pt idx="6">
                  <c:v>163.23577981651374</c:v>
                </c:pt>
                <c:pt idx="7">
                  <c:v>181.99449541284403</c:v>
                </c:pt>
                <c:pt idx="8">
                  <c:v>202.96697247706422</c:v>
                </c:pt>
                <c:pt idx="9">
                  <c:v>225.45412844036696</c:v>
                </c:pt>
                <c:pt idx="10">
                  <c:v>248.1743119266055</c:v>
                </c:pt>
                <c:pt idx="11">
                  <c:v>269.49633027522935</c:v>
                </c:pt>
                <c:pt idx="12">
                  <c:v>297.22660550458716</c:v>
                </c:pt>
                <c:pt idx="13">
                  <c:v>348.14311926605501</c:v>
                </c:pt>
                <c:pt idx="14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SF!$FN$4:$FN$18</c:f>
              <c:numCache>
                <c:formatCode>0.0000</c:formatCode>
                <c:ptCount val="15"/>
                <c:pt idx="0">
                  <c:v>0</c:v>
                </c:pt>
                <c:pt idx="1">
                  <c:v>3.5927485808459987E-3</c:v>
                </c:pt>
                <c:pt idx="2">
                  <c:v>8.2525741974560883E-3</c:v>
                </c:pt>
                <c:pt idx="3">
                  <c:v>1.0821636425881548E-2</c:v>
                </c:pt>
                <c:pt idx="4">
                  <c:v>1.1688788901387328E-2</c:v>
                </c:pt>
                <c:pt idx="5">
                  <c:v>1.4036253280839893E-2</c:v>
                </c:pt>
                <c:pt idx="6">
                  <c:v>1.5209807634805157E-2</c:v>
                </c:pt>
                <c:pt idx="7">
                  <c:v>1.2560015363933155E-2</c:v>
                </c:pt>
                <c:pt idx="8">
                  <c:v>1.3574642455407359E-2</c:v>
                </c:pt>
                <c:pt idx="9">
                  <c:v>1.2648155822627438E-2</c:v>
                </c:pt>
                <c:pt idx="10">
                  <c:v>1.1157480314960635E-2</c:v>
                </c:pt>
                <c:pt idx="11">
                  <c:v>1.0340574898017256E-2</c:v>
                </c:pt>
                <c:pt idx="12">
                  <c:v>7.6967233934467942E-3</c:v>
                </c:pt>
                <c:pt idx="13">
                  <c:v>2.7695873122242681E-3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3C85-4002-8F09-BEFDA60FC4F4}"/>
            </c:ext>
          </c:extLst>
        </c:ser>
        <c:ser>
          <c:idx val="2"/>
          <c:order val="35"/>
          <c:tx>
            <c:strRef>
              <c:f>SF!$FO$2</c:f>
              <c:strCache>
                <c:ptCount val="1"/>
                <c:pt idx="0">
                  <c:v>1983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SF!$FR$4:$FR$19</c:f>
              <c:numCache>
                <c:formatCode>General</c:formatCode>
                <c:ptCount val="16"/>
                <c:pt idx="0">
                  <c:v>0</c:v>
                </c:pt>
                <c:pt idx="1">
                  <c:v>24.633620689655174</c:v>
                </c:pt>
                <c:pt idx="2">
                  <c:v>66.276169950738918</c:v>
                </c:pt>
                <c:pt idx="3">
                  <c:v>93.842364532019701</c:v>
                </c:pt>
                <c:pt idx="4">
                  <c:v>113.78386699507391</c:v>
                </c:pt>
                <c:pt idx="5">
                  <c:v>133.13885467980296</c:v>
                </c:pt>
                <c:pt idx="6">
                  <c:v>153.66687192118226</c:v>
                </c:pt>
                <c:pt idx="7">
                  <c:v>173.60837438423647</c:v>
                </c:pt>
                <c:pt idx="8">
                  <c:v>192.3768472906404</c:v>
                </c:pt>
                <c:pt idx="9">
                  <c:v>211.73183497536945</c:v>
                </c:pt>
                <c:pt idx="10">
                  <c:v>233.432881773399</c:v>
                </c:pt>
                <c:pt idx="11">
                  <c:v>255.13392857142856</c:v>
                </c:pt>
                <c:pt idx="12">
                  <c:v>280.35406403940885</c:v>
                </c:pt>
                <c:pt idx="13">
                  <c:v>320.23706896551721</c:v>
                </c:pt>
                <c:pt idx="14">
                  <c:v>362.93534482758616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SF!$FS$4:$FS$19</c:f>
              <c:numCache>
                <c:formatCode>0.0000</c:formatCode>
                <c:ptCount val="16"/>
                <c:pt idx="0">
                  <c:v>0</c:v>
                </c:pt>
                <c:pt idx="1">
                  <c:v>3.7042869641294835E-3</c:v>
                </c:pt>
                <c:pt idx="2">
                  <c:v>8.2309711286089257E-3</c:v>
                </c:pt>
                <c:pt idx="3">
                  <c:v>1.065616797900262E-2</c:v>
                </c:pt>
                <c:pt idx="4">
                  <c:v>1.3320209973753279E-2</c:v>
                </c:pt>
                <c:pt idx="5">
                  <c:v>1.2536668210591328E-2</c:v>
                </c:pt>
                <c:pt idx="6">
                  <c:v>1.3616214639836696E-2</c:v>
                </c:pt>
                <c:pt idx="7">
                  <c:v>1.5984251968503914E-2</c:v>
                </c:pt>
                <c:pt idx="8">
                  <c:v>1.3986220472440964E-2</c:v>
                </c:pt>
                <c:pt idx="9">
                  <c:v>1.2536668210591328E-2</c:v>
                </c:pt>
                <c:pt idx="10">
                  <c:v>1.0656167979002625E-2</c:v>
                </c:pt>
                <c:pt idx="11">
                  <c:v>1.3539601667438617E-2</c:v>
                </c:pt>
                <c:pt idx="12">
                  <c:v>7.6232586311326409E-3</c:v>
                </c:pt>
                <c:pt idx="13">
                  <c:v>6.5459317585301862E-3</c:v>
                </c:pt>
                <c:pt idx="14">
                  <c:v>1.5915056072536404E-3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3C85-4002-8F09-BEFDA60FC4F4}"/>
            </c:ext>
          </c:extLst>
        </c:ser>
        <c:ser>
          <c:idx val="0"/>
          <c:order val="36"/>
          <c:tx>
            <c:strRef>
              <c:f>SF!$FT$2</c:f>
              <c:strCache>
                <c:ptCount val="1"/>
                <c:pt idx="0">
                  <c:v>1982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SF!$FW$4:$FW$25</c:f>
              <c:numCache>
                <c:formatCode>General</c:formatCode>
                <c:ptCount val="22"/>
                <c:pt idx="0">
                  <c:v>0</c:v>
                </c:pt>
                <c:pt idx="1">
                  <c:v>12.855828220858896</c:v>
                </c:pt>
                <c:pt idx="2">
                  <c:v>37.398773006134974</c:v>
                </c:pt>
                <c:pt idx="3">
                  <c:v>60.773006134969322</c:v>
                </c:pt>
                <c:pt idx="4">
                  <c:v>81.809815950920239</c:v>
                </c:pt>
                <c:pt idx="5">
                  <c:v>98.171779141104295</c:v>
                </c:pt>
                <c:pt idx="6">
                  <c:v>112.19631901840492</c:v>
                </c:pt>
                <c:pt idx="7">
                  <c:v>128.55828220858896</c:v>
                </c:pt>
                <c:pt idx="8">
                  <c:v>144.92024539877301</c:v>
                </c:pt>
                <c:pt idx="9">
                  <c:v>161.28220858895705</c:v>
                </c:pt>
                <c:pt idx="10">
                  <c:v>178.22852760736197</c:v>
                </c:pt>
                <c:pt idx="11">
                  <c:v>192.25306748466258</c:v>
                </c:pt>
                <c:pt idx="12">
                  <c:v>208.03067484662577</c:v>
                </c:pt>
                <c:pt idx="13">
                  <c:v>224.39263803680984</c:v>
                </c:pt>
                <c:pt idx="14">
                  <c:v>238.41717791411043</c:v>
                </c:pt>
                <c:pt idx="15">
                  <c:v>252.44171779141101</c:v>
                </c:pt>
                <c:pt idx="16">
                  <c:v>268.80368098159511</c:v>
                </c:pt>
                <c:pt idx="17">
                  <c:v>285.16564417177915</c:v>
                </c:pt>
                <c:pt idx="18">
                  <c:v>305.03374233128835</c:v>
                </c:pt>
                <c:pt idx="19">
                  <c:v>328.40797546012266</c:v>
                </c:pt>
                <c:pt idx="20">
                  <c:v>359.96319018404904</c:v>
                </c:pt>
                <c:pt idx="21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SF!$FX$4:$FX$25</c:f>
              <c:numCache>
                <c:formatCode>0.0000</c:formatCode>
                <c:ptCount val="22"/>
                <c:pt idx="0">
                  <c:v>0</c:v>
                </c:pt>
                <c:pt idx="1">
                  <c:v>2.9169649248389404E-3</c:v>
                </c:pt>
                <c:pt idx="2">
                  <c:v>4.278215223097113E-3</c:v>
                </c:pt>
                <c:pt idx="3">
                  <c:v>8.5564304461942259E-3</c:v>
                </c:pt>
                <c:pt idx="4">
                  <c:v>1.0695538057742779E-2</c:v>
                </c:pt>
                <c:pt idx="5">
                  <c:v>1.4260717410323717E-2</c:v>
                </c:pt>
                <c:pt idx="6">
                  <c:v>1.0695538057742775E-2</c:v>
                </c:pt>
                <c:pt idx="7">
                  <c:v>1.3369422572178475E-2</c:v>
                </c:pt>
                <c:pt idx="8">
                  <c:v>1.2478127734033275E-2</c:v>
                </c:pt>
                <c:pt idx="9">
                  <c:v>1.3369422572178467E-2</c:v>
                </c:pt>
                <c:pt idx="10">
                  <c:v>1.4809206541489988E-2</c:v>
                </c:pt>
                <c:pt idx="11">
                  <c:v>1.5557146265807696E-2</c:v>
                </c:pt>
                <c:pt idx="12">
                  <c:v>1.0695538057742782E-2</c:v>
                </c:pt>
                <c:pt idx="13">
                  <c:v>1.4260717410323693E-2</c:v>
                </c:pt>
                <c:pt idx="14">
                  <c:v>1.4260717410323753E-2</c:v>
                </c:pt>
                <c:pt idx="15">
                  <c:v>8.9129483814523198E-3</c:v>
                </c:pt>
                <c:pt idx="16">
                  <c:v>1.0160761154855631E-2</c:v>
                </c:pt>
                <c:pt idx="17">
                  <c:v>1.1408573928258956E-2</c:v>
                </c:pt>
                <c:pt idx="18">
                  <c:v>6.8062514912908614E-3</c:v>
                </c:pt>
                <c:pt idx="19">
                  <c:v>7.1303587051618567E-3</c:v>
                </c:pt>
                <c:pt idx="20">
                  <c:v>2.020268299795857E-3</c:v>
                </c:pt>
                <c:pt idx="21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C85-4002-8F09-BEFDA60FC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137936"/>
        <c:axId val="433136760"/>
        <c:extLst xmlns:c16r2="http://schemas.microsoft.com/office/drawing/2015/06/chart"/>
      </c:scatterChart>
      <c:valAx>
        <c:axId val="43313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6760"/>
        <c:crosses val="autoZero"/>
        <c:crossBetween val="midCat"/>
      </c:valAx>
      <c:valAx>
        <c:axId val="43313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Diff.</a:t>
                </a:r>
                <a:r>
                  <a:rPr lang="en-MY" baseline="0"/>
                  <a:t> Worth ($/mm)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7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Integral Reactivity Curve (SF)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SF!$B$2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SF!$B$4:$B$18</c:f>
              <c:numCache>
                <c:formatCode>General</c:formatCode>
                <c:ptCount val="15"/>
                <c:pt idx="0">
                  <c:v>0</c:v>
                </c:pt>
                <c:pt idx="1">
                  <c:v>57</c:v>
                </c:pt>
                <c:pt idx="2">
                  <c:v>87</c:v>
                </c:pt>
                <c:pt idx="3">
                  <c:v>112</c:v>
                </c:pt>
                <c:pt idx="4">
                  <c:v>132</c:v>
                </c:pt>
                <c:pt idx="5">
                  <c:v>152</c:v>
                </c:pt>
                <c:pt idx="6">
                  <c:v>172</c:v>
                </c:pt>
                <c:pt idx="7">
                  <c:v>187</c:v>
                </c:pt>
                <c:pt idx="8">
                  <c:v>202</c:v>
                </c:pt>
                <c:pt idx="9">
                  <c:v>218</c:v>
                </c:pt>
                <c:pt idx="10">
                  <c:v>238</c:v>
                </c:pt>
                <c:pt idx="11">
                  <c:v>258</c:v>
                </c:pt>
                <c:pt idx="12">
                  <c:v>282</c:v>
                </c:pt>
                <c:pt idx="13">
                  <c:v>318</c:v>
                </c:pt>
                <c:pt idx="14">
                  <c:v>379</c:v>
                </c:pt>
              </c:numCache>
            </c:numRef>
          </c:xVal>
          <c:yVal>
            <c:numRef>
              <c:f>SF!$C$4:$C$18</c:f>
              <c:numCache>
                <c:formatCode>General</c:formatCode>
                <c:ptCount val="15"/>
                <c:pt idx="0">
                  <c:v>0</c:v>
                </c:pt>
                <c:pt idx="1">
                  <c:v>0.23428540192495087</c:v>
                </c:pt>
                <c:pt idx="2">
                  <c:v>0.45800168642998812</c:v>
                </c:pt>
                <c:pt idx="3">
                  <c:v>0.68931138694201377</c:v>
                </c:pt>
                <c:pt idx="4">
                  <c:v>0.90838166429306144</c:v>
                </c:pt>
                <c:pt idx="5">
                  <c:v>1.1414320137917175</c:v>
                </c:pt>
                <c:pt idx="6">
                  <c:v>1.3769692467942556</c:v>
                </c:pt>
                <c:pt idx="7">
                  <c:v>1.5736909284394063</c:v>
                </c:pt>
                <c:pt idx="8">
                  <c:v>1.7732102827562568</c:v>
                </c:pt>
                <c:pt idx="9">
                  <c:v>1.9644275127322328</c:v>
                </c:pt>
                <c:pt idx="10">
                  <c:v>2.1922839240128154</c:v>
                </c:pt>
                <c:pt idx="11">
                  <c:v>2.4221286537506765</c:v>
                </c:pt>
                <c:pt idx="12">
                  <c:v>2.642153737566987</c:v>
                </c:pt>
                <c:pt idx="13">
                  <c:v>2.889939552706374</c:v>
                </c:pt>
                <c:pt idx="14">
                  <c:v>3.0691590748376378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7A8-404F-8BAA-0C9B62973FED}"/>
            </c:ext>
          </c:extLst>
        </c:ser>
        <c:ser>
          <c:idx val="15"/>
          <c:order val="1"/>
          <c:tx>
            <c:strRef>
              <c:f>SF!$F$2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SF!$F$4:$F$20</c:f>
              <c:numCache>
                <c:formatCode>0</c:formatCode>
                <c:ptCount val="17"/>
                <c:pt idx="0">
                  <c:v>0</c:v>
                </c:pt>
                <c:pt idx="1">
                  <c:v>58</c:v>
                </c:pt>
                <c:pt idx="2">
                  <c:v>87</c:v>
                </c:pt>
                <c:pt idx="3">
                  <c:v>107</c:v>
                </c:pt>
                <c:pt idx="4">
                  <c:v>128</c:v>
                </c:pt>
                <c:pt idx="5">
                  <c:v>142</c:v>
                </c:pt>
                <c:pt idx="6">
                  <c:v>157</c:v>
                </c:pt>
                <c:pt idx="7">
                  <c:v>174</c:v>
                </c:pt>
                <c:pt idx="8">
                  <c:v>189</c:v>
                </c:pt>
                <c:pt idx="9">
                  <c:v>204</c:v>
                </c:pt>
                <c:pt idx="10">
                  <c:v>219</c:v>
                </c:pt>
                <c:pt idx="11">
                  <c:v>239</c:v>
                </c:pt>
                <c:pt idx="12">
                  <c:v>259</c:v>
                </c:pt>
                <c:pt idx="13">
                  <c:v>284</c:v>
                </c:pt>
                <c:pt idx="14">
                  <c:v>314</c:v>
                </c:pt>
                <c:pt idx="15">
                  <c:v>380</c:v>
                </c:pt>
                <c:pt idx="16" formatCode="General">
                  <c:v>380</c:v>
                </c:pt>
              </c:numCache>
            </c:numRef>
          </c:xVal>
          <c:yVal>
            <c:numRef>
              <c:f>SF!$G$4:$G$20</c:f>
              <c:numCache>
                <c:formatCode>General</c:formatCode>
                <c:ptCount val="17"/>
                <c:pt idx="0">
                  <c:v>0</c:v>
                </c:pt>
                <c:pt idx="1">
                  <c:v>0.23369999999999999</c:v>
                </c:pt>
                <c:pt idx="2">
                  <c:v>0.46870000000000001</c:v>
                </c:pt>
                <c:pt idx="3">
                  <c:v>0.66300000000000003</c:v>
                </c:pt>
                <c:pt idx="4">
                  <c:v>0.878</c:v>
                </c:pt>
                <c:pt idx="5">
                  <c:v>1.0664</c:v>
                </c:pt>
                <c:pt idx="6">
                  <c:v>1.2579</c:v>
                </c:pt>
                <c:pt idx="7">
                  <c:v>1.4777</c:v>
                </c:pt>
                <c:pt idx="8">
                  <c:v>1.6797</c:v>
                </c:pt>
                <c:pt idx="9">
                  <c:v>1.8825000000000001</c:v>
                </c:pt>
                <c:pt idx="10">
                  <c:v>2.0716999999999999</c:v>
                </c:pt>
                <c:pt idx="11">
                  <c:v>2.3098000000000001</c:v>
                </c:pt>
                <c:pt idx="12">
                  <c:v>2.5335000000000001</c:v>
                </c:pt>
                <c:pt idx="13">
                  <c:v>2.7845</c:v>
                </c:pt>
                <c:pt idx="14">
                  <c:v>3.0175999999999998</c:v>
                </c:pt>
                <c:pt idx="15">
                  <c:v>3.2471999999999999</c:v>
                </c:pt>
                <c:pt idx="16">
                  <c:v>3.2471999999999999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01D-4175-A35D-40B8F0DFD46C}"/>
            </c:ext>
          </c:extLst>
        </c:ser>
        <c:ser>
          <c:idx val="16"/>
          <c:order val="2"/>
          <c:tx>
            <c:strRef>
              <c:f>SF!$J$2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SF!$J$4:$J$19</c:f>
              <c:numCache>
                <c:formatCode>0</c:formatCode>
                <c:ptCount val="16"/>
                <c:pt idx="0">
                  <c:v>0</c:v>
                </c:pt>
                <c:pt idx="1">
                  <c:v>58</c:v>
                </c:pt>
                <c:pt idx="2">
                  <c:v>88</c:v>
                </c:pt>
                <c:pt idx="3">
                  <c:v>107</c:v>
                </c:pt>
                <c:pt idx="4">
                  <c:v>128</c:v>
                </c:pt>
                <c:pt idx="5">
                  <c:v>148</c:v>
                </c:pt>
                <c:pt idx="6">
                  <c:v>166</c:v>
                </c:pt>
                <c:pt idx="7">
                  <c:v>184</c:v>
                </c:pt>
                <c:pt idx="8">
                  <c:v>202</c:v>
                </c:pt>
                <c:pt idx="9">
                  <c:v>220</c:v>
                </c:pt>
                <c:pt idx="10">
                  <c:v>240</c:v>
                </c:pt>
                <c:pt idx="11">
                  <c:v>260</c:v>
                </c:pt>
                <c:pt idx="12">
                  <c:v>280</c:v>
                </c:pt>
                <c:pt idx="13">
                  <c:v>309</c:v>
                </c:pt>
                <c:pt idx="14">
                  <c:v>380</c:v>
                </c:pt>
                <c:pt idx="15">
                  <c:v>380</c:v>
                </c:pt>
              </c:numCache>
            </c:numRef>
          </c:xVal>
          <c:yVal>
            <c:numRef>
              <c:f>SF!$K$4:$K$19</c:f>
              <c:numCache>
                <c:formatCode>General</c:formatCode>
                <c:ptCount val="16"/>
                <c:pt idx="0">
                  <c:v>0</c:v>
                </c:pt>
                <c:pt idx="1">
                  <c:v>0.2306</c:v>
                </c:pt>
                <c:pt idx="2">
                  <c:v>0.44269999999999998</c:v>
                </c:pt>
                <c:pt idx="3">
                  <c:v>0.63590000000000002</c:v>
                </c:pt>
                <c:pt idx="4">
                  <c:v>0.85899999999999999</c:v>
                </c:pt>
                <c:pt idx="5">
                  <c:v>1.0991</c:v>
                </c:pt>
                <c:pt idx="6">
                  <c:v>1.3353999999999999</c:v>
                </c:pt>
                <c:pt idx="7">
                  <c:v>1.5691999999999999</c:v>
                </c:pt>
                <c:pt idx="8">
                  <c:v>1.7982</c:v>
                </c:pt>
                <c:pt idx="9">
                  <c:v>2.0308000000000002</c:v>
                </c:pt>
                <c:pt idx="10">
                  <c:v>2.2594000000000003</c:v>
                </c:pt>
                <c:pt idx="11">
                  <c:v>2.4722000000000004</c:v>
                </c:pt>
                <c:pt idx="12">
                  <c:v>2.6711000000000005</c:v>
                </c:pt>
                <c:pt idx="13">
                  <c:v>2.9157000000000006</c:v>
                </c:pt>
                <c:pt idx="14">
                  <c:v>3.1648000000000005</c:v>
                </c:pt>
                <c:pt idx="15">
                  <c:v>3.1648000000000005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01D-4175-A35D-40B8F0DFD46C}"/>
            </c:ext>
          </c:extLst>
        </c:ser>
        <c:ser>
          <c:idx val="17"/>
          <c:order val="3"/>
          <c:tx>
            <c:strRef>
              <c:f>SF!$N$2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SF!$N$4:$N$19</c:f>
              <c:numCache>
                <c:formatCode>0</c:formatCode>
                <c:ptCount val="16"/>
                <c:pt idx="0">
                  <c:v>0</c:v>
                </c:pt>
                <c:pt idx="1">
                  <c:v>50</c:v>
                </c:pt>
                <c:pt idx="2">
                  <c:v>85</c:v>
                </c:pt>
                <c:pt idx="3">
                  <c:v>105</c:v>
                </c:pt>
                <c:pt idx="4">
                  <c:v>125</c:v>
                </c:pt>
                <c:pt idx="5">
                  <c:v>145</c:v>
                </c:pt>
                <c:pt idx="6">
                  <c:v>165</c:v>
                </c:pt>
                <c:pt idx="7">
                  <c:v>185</c:v>
                </c:pt>
                <c:pt idx="8">
                  <c:v>205</c:v>
                </c:pt>
                <c:pt idx="9">
                  <c:v>220</c:v>
                </c:pt>
                <c:pt idx="10">
                  <c:v>240</c:v>
                </c:pt>
                <c:pt idx="11">
                  <c:v>256</c:v>
                </c:pt>
                <c:pt idx="12">
                  <c:v>280</c:v>
                </c:pt>
                <c:pt idx="13">
                  <c:v>306</c:v>
                </c:pt>
                <c:pt idx="14">
                  <c:v>379</c:v>
                </c:pt>
                <c:pt idx="15">
                  <c:v>379</c:v>
                </c:pt>
              </c:numCache>
            </c:numRef>
          </c:xVal>
          <c:yVal>
            <c:numRef>
              <c:f>SF!$O$4:$O$19</c:f>
              <c:numCache>
                <c:formatCode>General</c:formatCode>
                <c:ptCount val="16"/>
                <c:pt idx="0">
                  <c:v>0</c:v>
                </c:pt>
                <c:pt idx="1">
                  <c:v>0.16539999999999999</c:v>
                </c:pt>
                <c:pt idx="2">
                  <c:v>0.40600000000000003</c:v>
                </c:pt>
                <c:pt idx="3">
                  <c:v>0.60420000000000007</c:v>
                </c:pt>
                <c:pt idx="4">
                  <c:v>0.82540000000000013</c:v>
                </c:pt>
                <c:pt idx="5">
                  <c:v>1.0633000000000001</c:v>
                </c:pt>
                <c:pt idx="6">
                  <c:v>1.3160000000000001</c:v>
                </c:pt>
                <c:pt idx="7">
                  <c:v>1.5541</c:v>
                </c:pt>
                <c:pt idx="8">
                  <c:v>1.7911000000000001</c:v>
                </c:pt>
                <c:pt idx="9">
                  <c:v>1.9628000000000001</c:v>
                </c:pt>
                <c:pt idx="10">
                  <c:v>2.1848000000000001</c:v>
                </c:pt>
                <c:pt idx="11">
                  <c:v>2.3485</c:v>
                </c:pt>
                <c:pt idx="12">
                  <c:v>2.5354000000000001</c:v>
                </c:pt>
                <c:pt idx="13">
                  <c:v>2.7218</c:v>
                </c:pt>
                <c:pt idx="14">
                  <c:v>2.9222000000000001</c:v>
                </c:pt>
                <c:pt idx="15">
                  <c:v>2.9222000000000001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01D-4175-A35D-40B8F0DFD46C}"/>
            </c:ext>
          </c:extLst>
        </c:ser>
        <c:ser>
          <c:idx val="18"/>
          <c:order val="4"/>
          <c:tx>
            <c:strRef>
              <c:f>SF!$R$2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SF!$R$4:$R$19</c:f>
              <c:numCache>
                <c:formatCode>0</c:formatCode>
                <c:ptCount val="16"/>
                <c:pt idx="0">
                  <c:v>0</c:v>
                </c:pt>
                <c:pt idx="1">
                  <c:v>58</c:v>
                </c:pt>
                <c:pt idx="2">
                  <c:v>92</c:v>
                </c:pt>
                <c:pt idx="3">
                  <c:v>117</c:v>
                </c:pt>
                <c:pt idx="4">
                  <c:v>137</c:v>
                </c:pt>
                <c:pt idx="5">
                  <c:v>157</c:v>
                </c:pt>
                <c:pt idx="6">
                  <c:v>172</c:v>
                </c:pt>
                <c:pt idx="7">
                  <c:v>187</c:v>
                </c:pt>
                <c:pt idx="8">
                  <c:v>202</c:v>
                </c:pt>
                <c:pt idx="9">
                  <c:v>217</c:v>
                </c:pt>
                <c:pt idx="10">
                  <c:v>237</c:v>
                </c:pt>
                <c:pt idx="11">
                  <c:v>261</c:v>
                </c:pt>
                <c:pt idx="12">
                  <c:v>290</c:v>
                </c:pt>
                <c:pt idx="13">
                  <c:v>315</c:v>
                </c:pt>
                <c:pt idx="14">
                  <c:v>379</c:v>
                </c:pt>
                <c:pt idx="15">
                  <c:v>379</c:v>
                </c:pt>
              </c:numCache>
            </c:numRef>
          </c:xVal>
          <c:yVal>
            <c:numRef>
              <c:f>SF!$S$4:$S$19</c:f>
              <c:numCache>
                <c:formatCode>General</c:formatCode>
                <c:ptCount val="16"/>
                <c:pt idx="0">
                  <c:v>0</c:v>
                </c:pt>
                <c:pt idx="1">
                  <c:v>0.21199999999999999</c:v>
                </c:pt>
                <c:pt idx="2">
                  <c:v>0.40955999999999998</c:v>
                </c:pt>
                <c:pt idx="3">
                  <c:v>0.64566000000000001</c:v>
                </c:pt>
                <c:pt idx="4">
                  <c:v>0.89285999999999999</c:v>
                </c:pt>
                <c:pt idx="5">
                  <c:v>1.13656</c:v>
                </c:pt>
                <c:pt idx="6">
                  <c:v>1.31376</c:v>
                </c:pt>
                <c:pt idx="7">
                  <c:v>1.52996</c:v>
                </c:pt>
                <c:pt idx="8">
                  <c:v>1.7123599999999999</c:v>
                </c:pt>
                <c:pt idx="9">
                  <c:v>1.8835599999999999</c:v>
                </c:pt>
                <c:pt idx="10">
                  <c:v>2.1312599999999997</c:v>
                </c:pt>
                <c:pt idx="11">
                  <c:v>2.3530599999999997</c:v>
                </c:pt>
                <c:pt idx="12">
                  <c:v>2.5931599999999997</c:v>
                </c:pt>
                <c:pt idx="13">
                  <c:v>2.7590599999999998</c:v>
                </c:pt>
                <c:pt idx="14">
                  <c:v>2.90646</c:v>
                </c:pt>
                <c:pt idx="15">
                  <c:v>2.90646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01D-4175-A35D-40B8F0DFD46C}"/>
            </c:ext>
          </c:extLst>
        </c:ser>
        <c:ser>
          <c:idx val="19"/>
          <c:order val="5"/>
          <c:tx>
            <c:strRef>
              <c:f>SF!$V$2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SF!$V$4:$V$15</c:f>
              <c:numCache>
                <c:formatCode>0</c:formatCode>
                <c:ptCount val="12"/>
                <c:pt idx="0">
                  <c:v>0</c:v>
                </c:pt>
                <c:pt idx="1">
                  <c:v>58</c:v>
                </c:pt>
                <c:pt idx="2">
                  <c:v>88</c:v>
                </c:pt>
                <c:pt idx="3">
                  <c:v>118</c:v>
                </c:pt>
                <c:pt idx="4">
                  <c:v>143</c:v>
                </c:pt>
                <c:pt idx="5">
                  <c:v>168</c:v>
                </c:pt>
                <c:pt idx="6">
                  <c:v>193</c:v>
                </c:pt>
                <c:pt idx="7">
                  <c:v>218</c:v>
                </c:pt>
                <c:pt idx="8">
                  <c:v>248</c:v>
                </c:pt>
                <c:pt idx="9">
                  <c:v>282</c:v>
                </c:pt>
                <c:pt idx="10">
                  <c:v>379</c:v>
                </c:pt>
                <c:pt idx="11">
                  <c:v>379</c:v>
                </c:pt>
              </c:numCache>
            </c:numRef>
          </c:xVal>
          <c:yVal>
            <c:numRef>
              <c:f>SF!$W$4:$W$15</c:f>
              <c:numCache>
                <c:formatCode>General</c:formatCode>
                <c:ptCount val="12"/>
                <c:pt idx="0">
                  <c:v>0</c:v>
                </c:pt>
                <c:pt idx="1">
                  <c:v>0.14879999999999999</c:v>
                </c:pt>
                <c:pt idx="2">
                  <c:v>0.33528666666666662</c:v>
                </c:pt>
                <c:pt idx="3">
                  <c:v>0.50358666666666663</c:v>
                </c:pt>
                <c:pt idx="4">
                  <c:v>0.70088666666666666</c:v>
                </c:pt>
                <c:pt idx="5">
                  <c:v>0.88568666666666662</c:v>
                </c:pt>
                <c:pt idx="6">
                  <c:v>1.0754866666666667</c:v>
                </c:pt>
                <c:pt idx="7">
                  <c:v>1.3101866666666666</c:v>
                </c:pt>
                <c:pt idx="8">
                  <c:v>1.5591066666666666</c:v>
                </c:pt>
                <c:pt idx="9">
                  <c:v>1.8050933333333332</c:v>
                </c:pt>
                <c:pt idx="10">
                  <c:v>2.0709666666666666</c:v>
                </c:pt>
                <c:pt idx="11">
                  <c:v>2.0709666666666666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01D-4175-A35D-40B8F0DFD46C}"/>
            </c:ext>
          </c:extLst>
        </c:ser>
        <c:ser>
          <c:idx val="14"/>
          <c:order val="6"/>
          <c:tx>
            <c:strRef>
              <c:f>SF!$Z$2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SF!$AA$4:$AA$18</c:f>
              <c:numCache>
                <c:formatCode>0</c:formatCode>
                <c:ptCount val="15"/>
                <c:pt idx="0">
                  <c:v>0</c:v>
                </c:pt>
                <c:pt idx="1">
                  <c:v>67.723095525997579</c:v>
                </c:pt>
                <c:pt idx="2">
                  <c:v>96.286577992744853</c:v>
                </c:pt>
                <c:pt idx="3">
                  <c:v>121.62515114873035</c:v>
                </c:pt>
                <c:pt idx="4">
                  <c:v>146.04232164449817</c:v>
                </c:pt>
                <c:pt idx="5">
                  <c:v>167.69528415961307</c:v>
                </c:pt>
                <c:pt idx="6">
                  <c:v>185.6626360338573</c:v>
                </c:pt>
                <c:pt idx="7">
                  <c:v>205.47279322853689</c:v>
                </c:pt>
                <c:pt idx="8">
                  <c:v>226.66505441354292</c:v>
                </c:pt>
                <c:pt idx="9">
                  <c:v>248.31801692865781</c:v>
                </c:pt>
                <c:pt idx="10">
                  <c:v>269.04957678355498</c:v>
                </c:pt>
                <c:pt idx="11">
                  <c:v>297.61305925030229</c:v>
                </c:pt>
                <c:pt idx="12">
                  <c:v>331.70495767835553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SF!$AB$4:$AB$18</c:f>
              <c:numCache>
                <c:formatCode>General</c:formatCode>
                <c:ptCount val="15"/>
                <c:pt idx="0">
                  <c:v>0</c:v>
                </c:pt>
                <c:pt idx="1">
                  <c:v>0.22338333333333335</c:v>
                </c:pt>
                <c:pt idx="2">
                  <c:v>0.43913333333333338</c:v>
                </c:pt>
                <c:pt idx="3">
                  <c:v>0.67363333333333331</c:v>
                </c:pt>
                <c:pt idx="4">
                  <c:v>0.914385</c:v>
                </c:pt>
                <c:pt idx="5">
                  <c:v>1.1582566666666667</c:v>
                </c:pt>
                <c:pt idx="6">
                  <c:v>1.3702116666666666</c:v>
                </c:pt>
                <c:pt idx="7">
                  <c:v>1.5910949999999999</c:v>
                </c:pt>
                <c:pt idx="8">
                  <c:v>1.8050283333333332</c:v>
                </c:pt>
                <c:pt idx="9">
                  <c:v>2.0435616666666667</c:v>
                </c:pt>
                <c:pt idx="10">
                  <c:v>2.2654966666666665</c:v>
                </c:pt>
                <c:pt idx="11">
                  <c:v>2.4800966666666664</c:v>
                </c:pt>
                <c:pt idx="12">
                  <c:v>2.6760833333333331</c:v>
                </c:pt>
                <c:pt idx="13">
                  <c:v>2.7930583333333332</c:v>
                </c:pt>
                <c:pt idx="14">
                  <c:v>2.7930583333333332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2901-44F3-996F-1AE8C3AFC87A}"/>
            </c:ext>
          </c:extLst>
        </c:ser>
        <c:ser>
          <c:idx val="13"/>
          <c:order val="7"/>
          <c:tx>
            <c:strRef>
              <c:f>SF!$AE$2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SF!$AF$4:$AF$19</c:f>
              <c:numCache>
                <c:formatCode>0</c:formatCode>
                <c:ptCount val="16"/>
                <c:pt idx="0">
                  <c:v>0</c:v>
                </c:pt>
                <c:pt idx="1">
                  <c:v>45.775485436893206</c:v>
                </c:pt>
                <c:pt idx="2">
                  <c:v>72.131067961165044</c:v>
                </c:pt>
                <c:pt idx="3">
                  <c:v>95.25</c:v>
                </c:pt>
                <c:pt idx="4">
                  <c:v>117.90655339805824</c:v>
                </c:pt>
                <c:pt idx="5">
                  <c:v>139.63834951456312</c:v>
                </c:pt>
                <c:pt idx="6">
                  <c:v>157.67111650485435</c:v>
                </c:pt>
                <c:pt idx="7">
                  <c:v>174.31674757281553</c:v>
                </c:pt>
                <c:pt idx="8">
                  <c:v>193.73665048543691</c:v>
                </c:pt>
                <c:pt idx="9">
                  <c:v>213.61893203883494</c:v>
                </c:pt>
                <c:pt idx="10">
                  <c:v>229.33980582524271</c:v>
                </c:pt>
                <c:pt idx="11">
                  <c:v>249.6844660194175</c:v>
                </c:pt>
                <c:pt idx="12">
                  <c:v>282.97572815533982</c:v>
                </c:pt>
                <c:pt idx="13">
                  <c:v>318.57888349514565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SF!$AG$4:$AG$19</c:f>
              <c:numCache>
                <c:formatCode>General</c:formatCode>
                <c:ptCount val="16"/>
                <c:pt idx="0">
                  <c:v>0</c:v>
                </c:pt>
                <c:pt idx="1">
                  <c:v>0.20610000000000001</c:v>
                </c:pt>
                <c:pt idx="2">
                  <c:v>0.36676666666666669</c:v>
                </c:pt>
                <c:pt idx="3">
                  <c:v>0.50756000000000001</c:v>
                </c:pt>
                <c:pt idx="4">
                  <c:v>0.70985555555555557</c:v>
                </c:pt>
                <c:pt idx="5">
                  <c:v>0.92883111111111116</c:v>
                </c:pt>
                <c:pt idx="6">
                  <c:v>1.1373011111111111</c:v>
                </c:pt>
                <c:pt idx="7">
                  <c:v>1.3063011111111111</c:v>
                </c:pt>
                <c:pt idx="8">
                  <c:v>1.4831011111111112</c:v>
                </c:pt>
                <c:pt idx="9">
                  <c:v>1.6887011111111112</c:v>
                </c:pt>
                <c:pt idx="10">
                  <c:v>1.8600011111111112</c:v>
                </c:pt>
                <c:pt idx="11">
                  <c:v>2.033001111111111</c:v>
                </c:pt>
                <c:pt idx="12">
                  <c:v>2.201101111111111</c:v>
                </c:pt>
                <c:pt idx="13">
                  <c:v>2.3574011111111108</c:v>
                </c:pt>
                <c:pt idx="14">
                  <c:v>2.4817011111111107</c:v>
                </c:pt>
                <c:pt idx="15">
                  <c:v>2.4817011111111107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2901-44F3-996F-1AE8C3AFC87A}"/>
            </c:ext>
          </c:extLst>
        </c:ser>
        <c:ser>
          <c:idx val="12"/>
          <c:order val="8"/>
          <c:tx>
            <c:strRef>
              <c:f>SF!$AJ$2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SF!$AK$4:$AK$18</c:f>
              <c:numCache>
                <c:formatCode>0</c:formatCode>
                <c:ptCount val="15"/>
                <c:pt idx="0">
                  <c:v>0</c:v>
                </c:pt>
                <c:pt idx="1">
                  <c:v>62.345454545454544</c:v>
                </c:pt>
                <c:pt idx="2">
                  <c:v>94.210909090909098</c:v>
                </c:pt>
                <c:pt idx="3">
                  <c:v>115.91636363636364</c:v>
                </c:pt>
                <c:pt idx="4">
                  <c:v>136.23636363636365</c:v>
                </c:pt>
                <c:pt idx="5">
                  <c:v>157.0181818181818</c:v>
                </c:pt>
                <c:pt idx="6">
                  <c:v>171.79636363636365</c:v>
                </c:pt>
                <c:pt idx="7">
                  <c:v>193.96363636363634</c:v>
                </c:pt>
                <c:pt idx="8">
                  <c:v>214.28363636363636</c:v>
                </c:pt>
                <c:pt idx="9">
                  <c:v>234.60363636363635</c:v>
                </c:pt>
                <c:pt idx="10">
                  <c:v>254</c:v>
                </c:pt>
                <c:pt idx="11">
                  <c:v>279.39999999999998</c:v>
                </c:pt>
                <c:pt idx="12">
                  <c:v>310.34181818181821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SF!$AL$4:$AL$18</c:f>
              <c:numCache>
                <c:formatCode>General</c:formatCode>
                <c:ptCount val="15"/>
                <c:pt idx="0">
                  <c:v>0</c:v>
                </c:pt>
                <c:pt idx="1">
                  <c:v>0.21408000000000002</c:v>
                </c:pt>
                <c:pt idx="2">
                  <c:v>0.41897000000000001</c:v>
                </c:pt>
                <c:pt idx="3">
                  <c:v>0.61106555555555553</c:v>
                </c:pt>
                <c:pt idx="4">
                  <c:v>0.81409555555555557</c:v>
                </c:pt>
                <c:pt idx="5">
                  <c:v>1.0253255555555556</c:v>
                </c:pt>
                <c:pt idx="6">
                  <c:v>1.1911188888888888</c:v>
                </c:pt>
                <c:pt idx="7">
                  <c:v>1.4209066666666665</c:v>
                </c:pt>
                <c:pt idx="8">
                  <c:v>1.6725955555555554</c:v>
                </c:pt>
                <c:pt idx="9">
                  <c:v>1.8851255555555553</c:v>
                </c:pt>
                <c:pt idx="10">
                  <c:v>2.0880555555555551</c:v>
                </c:pt>
                <c:pt idx="11">
                  <c:v>2.3009111111111107</c:v>
                </c:pt>
                <c:pt idx="12">
                  <c:v>2.5334011111111105</c:v>
                </c:pt>
                <c:pt idx="13">
                  <c:v>2.768927777777777</c:v>
                </c:pt>
                <c:pt idx="14">
                  <c:v>2.768927777777777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2901-44F3-996F-1AE8C3AFC87A}"/>
            </c:ext>
          </c:extLst>
        </c:ser>
        <c:ser>
          <c:idx val="11"/>
          <c:order val="9"/>
          <c:tx>
            <c:strRef>
              <c:f>SF!$AO$2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SF!$AP$4:$AP$17</c:f>
              <c:numCache>
                <c:formatCode>0</c:formatCode>
                <c:ptCount val="14"/>
                <c:pt idx="0">
                  <c:v>0</c:v>
                </c:pt>
                <c:pt idx="1">
                  <c:v>50.64790419161676</c:v>
                </c:pt>
                <c:pt idx="2">
                  <c:v>85.325748502994017</c:v>
                </c:pt>
                <c:pt idx="3">
                  <c:v>110.87784431137723</c:v>
                </c:pt>
                <c:pt idx="4">
                  <c:v>136.42994011976049</c:v>
                </c:pt>
                <c:pt idx="5">
                  <c:v>162.89461077844311</c:v>
                </c:pt>
                <c:pt idx="6">
                  <c:v>185.25269461077846</c:v>
                </c:pt>
                <c:pt idx="7">
                  <c:v>206.69820359281437</c:v>
                </c:pt>
                <c:pt idx="8">
                  <c:v>228.14371257485027</c:v>
                </c:pt>
                <c:pt idx="9">
                  <c:v>250.95808383233532</c:v>
                </c:pt>
                <c:pt idx="10">
                  <c:v>277.422754491018</c:v>
                </c:pt>
                <c:pt idx="11">
                  <c:v>307.99401197604794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SF!$AQ$4:$AQ$17</c:f>
              <c:numCache>
                <c:formatCode>General</c:formatCode>
                <c:ptCount val="14"/>
                <c:pt idx="0">
                  <c:v>0</c:v>
                </c:pt>
                <c:pt idx="1">
                  <c:v>0.15252500000000002</c:v>
                </c:pt>
                <c:pt idx="2">
                  <c:v>0.31442500000000001</c:v>
                </c:pt>
                <c:pt idx="3">
                  <c:v>0.47172500000000001</c:v>
                </c:pt>
                <c:pt idx="4">
                  <c:v>0.67634490000000003</c:v>
                </c:pt>
                <c:pt idx="5">
                  <c:v>0.86927450000000006</c:v>
                </c:pt>
                <c:pt idx="6">
                  <c:v>1.1093093000000001</c:v>
                </c:pt>
                <c:pt idx="7">
                  <c:v>1.3299533000000001</c:v>
                </c:pt>
                <c:pt idx="8">
                  <c:v>1.5474643000000001</c:v>
                </c:pt>
                <c:pt idx="9">
                  <c:v>1.7363374</c:v>
                </c:pt>
                <c:pt idx="10">
                  <c:v>1.9425278000000001</c:v>
                </c:pt>
                <c:pt idx="11">
                  <c:v>2.1329085999999999</c:v>
                </c:pt>
                <c:pt idx="12">
                  <c:v>2.3432415999999998</c:v>
                </c:pt>
                <c:pt idx="13">
                  <c:v>2.3432415999999998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2901-44F3-996F-1AE8C3AFC87A}"/>
            </c:ext>
          </c:extLst>
        </c:ser>
        <c:ser>
          <c:idx val="10"/>
          <c:order val="10"/>
          <c:tx>
            <c:strRef>
              <c:f>SF!$AT$2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SF!$AU$4:$AU$17</c:f>
              <c:numCache>
                <c:formatCode>0</c:formatCode>
                <c:ptCount val="14"/>
                <c:pt idx="0">
                  <c:v>0</c:v>
                </c:pt>
                <c:pt idx="1">
                  <c:v>59.317365269461078</c:v>
                </c:pt>
                <c:pt idx="2">
                  <c:v>89.88862275449101</c:v>
                </c:pt>
                <c:pt idx="3">
                  <c:v>114.98443113772454</c:v>
                </c:pt>
                <c:pt idx="4">
                  <c:v>138.711377245509</c:v>
                </c:pt>
                <c:pt idx="5">
                  <c:v>159.24431137724551</c:v>
                </c:pt>
                <c:pt idx="6">
                  <c:v>179.77724550898202</c:v>
                </c:pt>
                <c:pt idx="7">
                  <c:v>204.41676646706586</c:v>
                </c:pt>
                <c:pt idx="8">
                  <c:v>226.31856287425151</c:v>
                </c:pt>
                <c:pt idx="9">
                  <c:v>252.78323353293413</c:v>
                </c:pt>
                <c:pt idx="10">
                  <c:v>281.98562874251496</c:v>
                </c:pt>
                <c:pt idx="11">
                  <c:v>316.20718562874248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SF!$AV$4:$AV$17</c:f>
              <c:numCache>
                <c:formatCode>General</c:formatCode>
                <c:ptCount val="14"/>
                <c:pt idx="0">
                  <c:v>0</c:v>
                </c:pt>
                <c:pt idx="1">
                  <c:v>0.2225</c:v>
                </c:pt>
                <c:pt idx="2">
                  <c:v>0.43140000000000001</c:v>
                </c:pt>
                <c:pt idx="3">
                  <c:v>0.59379999999999999</c:v>
                </c:pt>
                <c:pt idx="4">
                  <c:v>0.82319999999999993</c:v>
                </c:pt>
                <c:pt idx="5">
                  <c:v>1.0422</c:v>
                </c:pt>
                <c:pt idx="6">
                  <c:v>1.2814000000000001</c:v>
                </c:pt>
                <c:pt idx="7">
                  <c:v>1.5061</c:v>
                </c:pt>
                <c:pt idx="8">
                  <c:v>1.7135</c:v>
                </c:pt>
                <c:pt idx="9">
                  <c:v>1.9459</c:v>
                </c:pt>
                <c:pt idx="10">
                  <c:v>2.1497000000000002</c:v>
                </c:pt>
                <c:pt idx="11">
                  <c:v>2.3838000000000004</c:v>
                </c:pt>
                <c:pt idx="12">
                  <c:v>2.5900000000000003</c:v>
                </c:pt>
                <c:pt idx="13">
                  <c:v>2.5900000000000003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2901-44F3-996F-1AE8C3AFC87A}"/>
            </c:ext>
          </c:extLst>
        </c:ser>
        <c:ser>
          <c:idx val="9"/>
          <c:order val="11"/>
          <c:tx>
            <c:strRef>
              <c:f>SF!$AY$2</c:f>
              <c:strCache>
                <c:ptCount val="1"/>
                <c:pt idx="0">
                  <c:v>2007*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SF!$AZ$4:$AZ$19</c:f>
              <c:numCache>
                <c:formatCode>0</c:formatCode>
                <c:ptCount val="16"/>
                <c:pt idx="0">
                  <c:v>0</c:v>
                </c:pt>
                <c:pt idx="1">
                  <c:v>59.002400960384151</c:v>
                </c:pt>
                <c:pt idx="2">
                  <c:v>87.817527010804326</c:v>
                </c:pt>
                <c:pt idx="3">
                  <c:v>106.5702280912365</c:v>
                </c:pt>
                <c:pt idx="4">
                  <c:v>126.23769507803121</c:v>
                </c:pt>
                <c:pt idx="5">
                  <c:v>143.61824729891958</c:v>
                </c:pt>
                <c:pt idx="6">
                  <c:v>161.45618247298918</c:v>
                </c:pt>
                <c:pt idx="7">
                  <c:v>178.37935174069628</c:v>
                </c:pt>
                <c:pt idx="8">
                  <c:v>197.13205282112844</c:v>
                </c:pt>
                <c:pt idx="9">
                  <c:v>216.79951980792319</c:v>
                </c:pt>
                <c:pt idx="10">
                  <c:v>236.46698679471788</c:v>
                </c:pt>
                <c:pt idx="11">
                  <c:v>254.76230492196876</c:v>
                </c:pt>
                <c:pt idx="12">
                  <c:v>276.71668667466986</c:v>
                </c:pt>
                <c:pt idx="13">
                  <c:v>309.19087635054024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SF!$BA$4:$BA$19</c:f>
              <c:numCache>
                <c:formatCode>General</c:formatCode>
                <c:ptCount val="16"/>
                <c:pt idx="0">
                  <c:v>0</c:v>
                </c:pt>
                <c:pt idx="1">
                  <c:v>0.21275714285714287</c:v>
                </c:pt>
                <c:pt idx="2">
                  <c:v>0.37146547619047621</c:v>
                </c:pt>
                <c:pt idx="3">
                  <c:v>0.53221880952380951</c:v>
                </c:pt>
                <c:pt idx="4">
                  <c:v>0.71583547619047616</c:v>
                </c:pt>
                <c:pt idx="5">
                  <c:v>0.87611880952380949</c:v>
                </c:pt>
                <c:pt idx="6">
                  <c:v>1.0769088095238095</c:v>
                </c:pt>
                <c:pt idx="7">
                  <c:v>1.2505243650793652</c:v>
                </c:pt>
                <c:pt idx="8">
                  <c:v>1.4462621428571429</c:v>
                </c:pt>
                <c:pt idx="9">
                  <c:v>1.6599176984126984</c:v>
                </c:pt>
                <c:pt idx="10">
                  <c:v>1.8682376984126985</c:v>
                </c:pt>
                <c:pt idx="11">
                  <c:v>2.0366776984126984</c:v>
                </c:pt>
                <c:pt idx="12">
                  <c:v>2.2286754761904763</c:v>
                </c:pt>
                <c:pt idx="13">
                  <c:v>2.4454879761904764</c:v>
                </c:pt>
                <c:pt idx="14">
                  <c:v>2.6875829761904764</c:v>
                </c:pt>
                <c:pt idx="15">
                  <c:v>2.6758299999999999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2901-44F3-996F-1AE8C3AFC87A}"/>
            </c:ext>
          </c:extLst>
        </c:ser>
        <c:ser>
          <c:idx val="8"/>
          <c:order val="12"/>
          <c:tx>
            <c:strRef>
              <c:f>SF!$BD$2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SF!$BE$4:$BE$19</c:f>
              <c:numCache>
                <c:formatCode>0</c:formatCode>
                <c:ptCount val="16"/>
                <c:pt idx="0">
                  <c:v>0</c:v>
                </c:pt>
                <c:pt idx="1">
                  <c:v>48.667883211678834</c:v>
                </c:pt>
                <c:pt idx="2">
                  <c:v>74.16058394160585</c:v>
                </c:pt>
                <c:pt idx="3">
                  <c:v>98.726277372262786</c:v>
                </c:pt>
                <c:pt idx="4">
                  <c:v>115.87591240875913</c:v>
                </c:pt>
                <c:pt idx="5">
                  <c:v>136.27007299270073</c:v>
                </c:pt>
                <c:pt idx="6">
                  <c:v>154.8102189781022</c:v>
                </c:pt>
                <c:pt idx="7">
                  <c:v>171.95985401459853</c:v>
                </c:pt>
                <c:pt idx="8">
                  <c:v>190.03649635036496</c:v>
                </c:pt>
                <c:pt idx="9">
                  <c:v>203.94160583941607</c:v>
                </c:pt>
                <c:pt idx="10">
                  <c:v>222.94525547445255</c:v>
                </c:pt>
                <c:pt idx="11">
                  <c:v>242.41240875912408</c:v>
                </c:pt>
                <c:pt idx="12">
                  <c:v>263.27007299270076</c:v>
                </c:pt>
                <c:pt idx="13">
                  <c:v>287.37226277372264</c:v>
                </c:pt>
                <c:pt idx="14">
                  <c:v>316.57299270072997</c:v>
                </c:pt>
                <c:pt idx="15">
                  <c:v>381</c:v>
                </c:pt>
              </c:numCache>
            </c:numRef>
          </c:xVal>
          <c:yVal>
            <c:numRef>
              <c:f>SF!$BF$4:$BF$19</c:f>
              <c:numCache>
                <c:formatCode>General</c:formatCode>
                <c:ptCount val="16"/>
                <c:pt idx="0">
                  <c:v>0</c:v>
                </c:pt>
                <c:pt idx="1">
                  <c:v>0.19477</c:v>
                </c:pt>
                <c:pt idx="2">
                  <c:v>0.38012000000000001</c:v>
                </c:pt>
                <c:pt idx="3">
                  <c:v>0.59562999999999999</c:v>
                </c:pt>
                <c:pt idx="4">
                  <c:v>0.78756000000000004</c:v>
                </c:pt>
                <c:pt idx="5">
                  <c:v>0.97319</c:v>
                </c:pt>
                <c:pt idx="6">
                  <c:v>1.1974199999999999</c:v>
                </c:pt>
                <c:pt idx="7">
                  <c:v>1.41049</c:v>
                </c:pt>
                <c:pt idx="8">
                  <c:v>1.6251899999999999</c:v>
                </c:pt>
                <c:pt idx="9">
                  <c:v>1.7943199999999999</c:v>
                </c:pt>
                <c:pt idx="10">
                  <c:v>2.0404</c:v>
                </c:pt>
                <c:pt idx="11">
                  <c:v>2.2779799999999999</c:v>
                </c:pt>
                <c:pt idx="12">
                  <c:v>2.5015900000000002</c:v>
                </c:pt>
                <c:pt idx="13">
                  <c:v>2.6913800000000001</c:v>
                </c:pt>
                <c:pt idx="14">
                  <c:v>2.9344899999999998</c:v>
                </c:pt>
                <c:pt idx="15">
                  <c:v>3.1755300000000002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901-44F3-996F-1AE8C3AFC87A}"/>
            </c:ext>
          </c:extLst>
        </c:ser>
        <c:ser>
          <c:idx val="7"/>
          <c:order val="13"/>
          <c:tx>
            <c:strRef>
              <c:f>SF!$BI$2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SF!$BJ$4:$BJ$19</c:f>
              <c:numCache>
                <c:formatCode>0</c:formatCode>
                <c:ptCount val="16"/>
                <c:pt idx="0">
                  <c:v>0</c:v>
                </c:pt>
                <c:pt idx="1">
                  <c:v>46.700242718446603</c:v>
                </c:pt>
                <c:pt idx="2">
                  <c:v>76.292475728155338</c:v>
                </c:pt>
                <c:pt idx="3">
                  <c:v>100.33616504854369</c:v>
                </c:pt>
                <c:pt idx="4">
                  <c:v>121.14320388349516</c:v>
                </c:pt>
                <c:pt idx="5">
                  <c:v>142.41262135922329</c:v>
                </c:pt>
                <c:pt idx="6">
                  <c:v>161.83252427184465</c:v>
                </c:pt>
                <c:pt idx="7">
                  <c:v>184.02669902912621</c:v>
                </c:pt>
                <c:pt idx="8">
                  <c:v>201.59708737864077</c:v>
                </c:pt>
                <c:pt idx="9">
                  <c:v>221.94174757281553</c:v>
                </c:pt>
                <c:pt idx="10">
                  <c:v>244.59830097087379</c:v>
                </c:pt>
                <c:pt idx="11">
                  <c:v>263.55582524271847</c:v>
                </c:pt>
                <c:pt idx="12">
                  <c:v>288.06189320388353</c:v>
                </c:pt>
                <c:pt idx="13">
                  <c:v>315.34223300970871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SF!$BK$4:$BK$19</c:f>
              <c:numCache>
                <c:formatCode>General</c:formatCode>
                <c:ptCount val="16"/>
                <c:pt idx="0">
                  <c:v>0</c:v>
                </c:pt>
                <c:pt idx="1">
                  <c:v>0.12667999999999999</c:v>
                </c:pt>
                <c:pt idx="2">
                  <c:v>0.28927000000000003</c:v>
                </c:pt>
                <c:pt idx="3">
                  <c:v>0.47776999999999997</c:v>
                </c:pt>
                <c:pt idx="4">
                  <c:v>0.66617000000000004</c:v>
                </c:pt>
                <c:pt idx="5">
                  <c:v>0.82296999999999998</c:v>
                </c:pt>
                <c:pt idx="6">
                  <c:v>0.98246999999999995</c:v>
                </c:pt>
                <c:pt idx="7">
                  <c:v>1.1597599999999999</c:v>
                </c:pt>
                <c:pt idx="8">
                  <c:v>1.33372</c:v>
                </c:pt>
                <c:pt idx="9">
                  <c:v>1.51976</c:v>
                </c:pt>
                <c:pt idx="10">
                  <c:v>1.7088699999999999</c:v>
                </c:pt>
                <c:pt idx="11">
                  <c:v>1.86622</c:v>
                </c:pt>
                <c:pt idx="12">
                  <c:v>2.0457700000000001</c:v>
                </c:pt>
                <c:pt idx="13">
                  <c:v>2.1745399999999999</c:v>
                </c:pt>
                <c:pt idx="14">
                  <c:v>2.3569300000000002</c:v>
                </c:pt>
                <c:pt idx="15">
                  <c:v>2.3569300000000002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901-44F3-996F-1AE8C3AFC87A}"/>
            </c:ext>
          </c:extLst>
        </c:ser>
        <c:ser>
          <c:idx val="6"/>
          <c:order val="14"/>
          <c:tx>
            <c:strRef>
              <c:f>SF!$BN$2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SF!$BO$4:$BO$19</c:f>
              <c:numCache>
                <c:formatCode>0</c:formatCode>
                <c:ptCount val="16"/>
                <c:pt idx="0">
                  <c:v>0</c:v>
                </c:pt>
                <c:pt idx="1">
                  <c:v>50.119366626065769</c:v>
                </c:pt>
                <c:pt idx="2">
                  <c:v>84.460414129110831</c:v>
                </c:pt>
                <c:pt idx="3">
                  <c:v>109.52009744214372</c:v>
                </c:pt>
                <c:pt idx="4">
                  <c:v>135.04384896467721</c:v>
                </c:pt>
                <c:pt idx="5">
                  <c:v>156.39098660170524</c:v>
                </c:pt>
                <c:pt idx="6">
                  <c:v>178.66626065773448</c:v>
                </c:pt>
                <c:pt idx="7">
                  <c:v>203.26187576126674</c:v>
                </c:pt>
                <c:pt idx="8">
                  <c:v>221.36053593179051</c:v>
                </c:pt>
                <c:pt idx="9">
                  <c:v>237.60292326431181</c:v>
                </c:pt>
                <c:pt idx="10">
                  <c:v>260.34226552984165</c:v>
                </c:pt>
                <c:pt idx="11">
                  <c:v>280.29719853836781</c:v>
                </c:pt>
                <c:pt idx="12">
                  <c:v>304.42874543239952</c:v>
                </c:pt>
                <c:pt idx="13">
                  <c:v>332.73690621193663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SF!$BP$4:$BP$19</c:f>
              <c:numCache>
                <c:formatCode>General</c:formatCode>
                <c:ptCount val="16"/>
                <c:pt idx="0">
                  <c:v>0</c:v>
                </c:pt>
                <c:pt idx="1">
                  <c:v>0.12438</c:v>
                </c:pt>
                <c:pt idx="2">
                  <c:v>0.27295999999999998</c:v>
                </c:pt>
                <c:pt idx="3">
                  <c:v>0.45269999999999999</c:v>
                </c:pt>
                <c:pt idx="4">
                  <c:v>0.63756000000000002</c:v>
                </c:pt>
                <c:pt idx="5">
                  <c:v>0.77786999999999995</c:v>
                </c:pt>
                <c:pt idx="6">
                  <c:v>0.95752000000000004</c:v>
                </c:pt>
                <c:pt idx="7">
                  <c:v>1.1509499999999999</c:v>
                </c:pt>
                <c:pt idx="8">
                  <c:v>1.3101799999999999</c:v>
                </c:pt>
                <c:pt idx="9">
                  <c:v>1.4516199999999999</c:v>
                </c:pt>
                <c:pt idx="10">
                  <c:v>1.64774</c:v>
                </c:pt>
                <c:pt idx="11">
                  <c:v>1.81237</c:v>
                </c:pt>
                <c:pt idx="12">
                  <c:v>1.9802500000000001</c:v>
                </c:pt>
                <c:pt idx="13">
                  <c:v>2.1455600000000001</c:v>
                </c:pt>
                <c:pt idx="14">
                  <c:v>2.2141299999999999</c:v>
                </c:pt>
                <c:pt idx="15">
                  <c:v>2.2141299999999999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901-44F3-996F-1AE8C3AFC87A}"/>
            </c:ext>
          </c:extLst>
        </c:ser>
        <c:ser>
          <c:idx val="5"/>
          <c:order val="15"/>
          <c:tx>
            <c:strRef>
              <c:f>SF!$BS$2</c:f>
              <c:strCache>
                <c:ptCount val="1"/>
                <c:pt idx="0">
                  <c:v>2003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SF!$BT$4:$BT$20</c:f>
              <c:numCache>
                <c:formatCode>0</c:formatCode>
                <c:ptCount val="17"/>
                <c:pt idx="0">
                  <c:v>0</c:v>
                </c:pt>
                <c:pt idx="1">
                  <c:v>59.93780487804878</c:v>
                </c:pt>
                <c:pt idx="2">
                  <c:v>88.745121951219517</c:v>
                </c:pt>
                <c:pt idx="3">
                  <c:v>114.76463414634146</c:v>
                </c:pt>
                <c:pt idx="4">
                  <c:v>137.53170731707317</c:v>
                </c:pt>
                <c:pt idx="5">
                  <c:v>154.25853658536587</c:v>
                </c:pt>
                <c:pt idx="6">
                  <c:v>167.73292682926828</c:v>
                </c:pt>
                <c:pt idx="7">
                  <c:v>184.92439024390242</c:v>
                </c:pt>
                <c:pt idx="8">
                  <c:v>203.509756097561</c:v>
                </c:pt>
                <c:pt idx="9">
                  <c:v>221.16585365853658</c:v>
                </c:pt>
                <c:pt idx="10">
                  <c:v>240.68048780487806</c:v>
                </c:pt>
                <c:pt idx="11">
                  <c:v>260.659756097561</c:v>
                </c:pt>
                <c:pt idx="12">
                  <c:v>279.70975609756096</c:v>
                </c:pt>
                <c:pt idx="13">
                  <c:v>302.4768292682927</c:v>
                </c:pt>
                <c:pt idx="14">
                  <c:v>331.28414634146344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SF!$BU$4:$BU$20</c:f>
              <c:numCache>
                <c:formatCode>General</c:formatCode>
                <c:ptCount val="17"/>
                <c:pt idx="0">
                  <c:v>0</c:v>
                </c:pt>
                <c:pt idx="1">
                  <c:v>0.2482</c:v>
                </c:pt>
                <c:pt idx="2">
                  <c:v>0.4572</c:v>
                </c:pt>
                <c:pt idx="3">
                  <c:v>0.72460000000000002</c:v>
                </c:pt>
                <c:pt idx="4">
                  <c:v>0.96579999999999999</c:v>
                </c:pt>
                <c:pt idx="5">
                  <c:v>1.1456</c:v>
                </c:pt>
                <c:pt idx="6">
                  <c:v>1.3774999999999999</c:v>
                </c:pt>
                <c:pt idx="7">
                  <c:v>1.5916999999999999</c:v>
                </c:pt>
                <c:pt idx="8">
                  <c:v>1.8207</c:v>
                </c:pt>
                <c:pt idx="9">
                  <c:v>2.0539999999999998</c:v>
                </c:pt>
                <c:pt idx="10">
                  <c:v>2.2827000000000002</c:v>
                </c:pt>
                <c:pt idx="11">
                  <c:v>2.5042</c:v>
                </c:pt>
                <c:pt idx="12">
                  <c:v>2.7065000000000001</c:v>
                </c:pt>
                <c:pt idx="13">
                  <c:v>2.9131999999999998</c:v>
                </c:pt>
                <c:pt idx="14">
                  <c:v>3.0996000000000001</c:v>
                </c:pt>
                <c:pt idx="15">
                  <c:v>3.2523</c:v>
                </c:pt>
                <c:pt idx="16">
                  <c:v>3.2523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901-44F3-996F-1AE8C3AFC87A}"/>
            </c:ext>
          </c:extLst>
        </c:ser>
        <c:ser>
          <c:idx val="21"/>
          <c:order val="16"/>
          <c:tx>
            <c:strRef>
              <c:f>SF!$BX$2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SF!$BY$4:$BY$20</c:f>
              <c:numCache>
                <c:formatCode>0</c:formatCode>
                <c:ptCount val="17"/>
                <c:pt idx="0">
                  <c:v>0</c:v>
                </c:pt>
                <c:pt idx="1">
                  <c:v>44.194139194139197</c:v>
                </c:pt>
                <c:pt idx="2">
                  <c:v>73.501831501831504</c:v>
                </c:pt>
                <c:pt idx="3">
                  <c:v>98.157509157509153</c:v>
                </c:pt>
                <c:pt idx="4">
                  <c:v>116.76556776556778</c:v>
                </c:pt>
                <c:pt idx="5">
                  <c:v>137.23443223443223</c:v>
                </c:pt>
                <c:pt idx="6">
                  <c:v>156.77289377289375</c:v>
                </c:pt>
                <c:pt idx="7">
                  <c:v>176.77655677655679</c:v>
                </c:pt>
                <c:pt idx="8">
                  <c:v>195.84981684981682</c:v>
                </c:pt>
                <c:pt idx="9">
                  <c:v>213.52747252747253</c:v>
                </c:pt>
                <c:pt idx="10">
                  <c:v>232.13553113553112</c:v>
                </c:pt>
                <c:pt idx="11">
                  <c:v>249.8131868131868</c:v>
                </c:pt>
                <c:pt idx="12">
                  <c:v>271.67765567765571</c:v>
                </c:pt>
                <c:pt idx="13">
                  <c:v>298.65934065934067</c:v>
                </c:pt>
                <c:pt idx="14">
                  <c:v>333.54945054945057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SF!$BZ$4:$BZ$20</c:f>
              <c:numCache>
                <c:formatCode>General</c:formatCode>
                <c:ptCount val="17"/>
                <c:pt idx="0">
                  <c:v>0</c:v>
                </c:pt>
                <c:pt idx="1">
                  <c:v>0.16106666666666666</c:v>
                </c:pt>
                <c:pt idx="2">
                  <c:v>0.35284222222222222</c:v>
                </c:pt>
                <c:pt idx="3">
                  <c:v>0.55865222222222222</c:v>
                </c:pt>
                <c:pt idx="4">
                  <c:v>0.76833222222222219</c:v>
                </c:pt>
                <c:pt idx="5">
                  <c:v>1.0092933333333334</c:v>
                </c:pt>
                <c:pt idx="6">
                  <c:v>1.2105783333333462</c:v>
                </c:pt>
                <c:pt idx="7">
                  <c:v>1.4379526190476319</c:v>
                </c:pt>
                <c:pt idx="8">
                  <c:v>1.6618859523809653</c:v>
                </c:pt>
                <c:pt idx="9">
                  <c:v>1.9137284523809652</c:v>
                </c:pt>
                <c:pt idx="10">
                  <c:v>2.1100084523809652</c:v>
                </c:pt>
                <c:pt idx="11">
                  <c:v>2.2781528968254099</c:v>
                </c:pt>
                <c:pt idx="12">
                  <c:v>2.5024262301587434</c:v>
                </c:pt>
                <c:pt idx="13">
                  <c:v>2.6864337301587433</c:v>
                </c:pt>
                <c:pt idx="14">
                  <c:v>2.8897162301587431</c:v>
                </c:pt>
                <c:pt idx="15">
                  <c:v>2.9892862301587431</c:v>
                </c:pt>
                <c:pt idx="16">
                  <c:v>2.9892862301587431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8A0-4012-8943-5D1B092D7A89}"/>
            </c:ext>
          </c:extLst>
        </c:ser>
        <c:ser>
          <c:idx val="22"/>
          <c:order val="17"/>
          <c:tx>
            <c:strRef>
              <c:f>SF!$CC$2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SF!$CD$4:$CD$20</c:f>
              <c:numCache>
                <c:formatCode>0</c:formatCode>
                <c:ptCount val="17"/>
                <c:pt idx="0">
                  <c:v>0</c:v>
                </c:pt>
                <c:pt idx="1">
                  <c:v>57.684981684981679</c:v>
                </c:pt>
                <c:pt idx="2">
                  <c:v>87.923076923076934</c:v>
                </c:pt>
                <c:pt idx="3">
                  <c:v>113.97435897435898</c:v>
                </c:pt>
                <c:pt idx="4">
                  <c:v>133.04761904761904</c:v>
                </c:pt>
                <c:pt idx="5">
                  <c:v>153.98168498168499</c:v>
                </c:pt>
                <c:pt idx="6">
                  <c:v>174.91575091575092</c:v>
                </c:pt>
                <c:pt idx="7">
                  <c:v>195.38461538461536</c:v>
                </c:pt>
                <c:pt idx="8">
                  <c:v>216.78388278388277</c:v>
                </c:pt>
                <c:pt idx="9">
                  <c:v>237.25274725274727</c:v>
                </c:pt>
                <c:pt idx="10">
                  <c:v>259.11721611721612</c:v>
                </c:pt>
                <c:pt idx="11">
                  <c:v>284.23809523809524</c:v>
                </c:pt>
                <c:pt idx="12">
                  <c:v>312.15018315018312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SF!$CE$4:$CE$20</c:f>
              <c:numCache>
                <c:formatCode>General</c:formatCode>
                <c:ptCount val="17"/>
                <c:pt idx="0">
                  <c:v>0</c:v>
                </c:pt>
                <c:pt idx="1">
                  <c:v>0.22418571428571429</c:v>
                </c:pt>
                <c:pt idx="2">
                  <c:v>0.4617857142857143</c:v>
                </c:pt>
                <c:pt idx="3">
                  <c:v>0.70108460317460319</c:v>
                </c:pt>
                <c:pt idx="4">
                  <c:v>0.93314460317460313</c:v>
                </c:pt>
                <c:pt idx="5">
                  <c:v>1.1801268253968251</c:v>
                </c:pt>
                <c:pt idx="6">
                  <c:v>1.4179868253968251</c:v>
                </c:pt>
                <c:pt idx="7">
                  <c:v>1.6647823809523807</c:v>
                </c:pt>
                <c:pt idx="8">
                  <c:v>1.8892512698412696</c:v>
                </c:pt>
                <c:pt idx="9">
                  <c:v>2.1428512698412696</c:v>
                </c:pt>
                <c:pt idx="10">
                  <c:v>2.3843034920634918</c:v>
                </c:pt>
                <c:pt idx="11">
                  <c:v>2.6268047420634919</c:v>
                </c:pt>
                <c:pt idx="12">
                  <c:v>2.8346247420634918</c:v>
                </c:pt>
                <c:pt idx="13">
                  <c:v>3.0892447420634919</c:v>
                </c:pt>
                <c:pt idx="14">
                  <c:v>3.0892447420634919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8A0-4012-8943-5D1B092D7A89}"/>
            </c:ext>
          </c:extLst>
        </c:ser>
        <c:ser>
          <c:idx val="23"/>
          <c:order val="18"/>
          <c:tx>
            <c:strRef>
              <c:f>SF!$CH$2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SF!$CI$4:$CI$20</c:f>
              <c:numCache>
                <c:formatCode>0</c:formatCode>
                <c:ptCount val="17"/>
                <c:pt idx="0">
                  <c:v>0</c:v>
                </c:pt>
                <c:pt idx="1">
                  <c:v>57.474452554744531</c:v>
                </c:pt>
                <c:pt idx="2">
                  <c:v>88.065693430656935</c:v>
                </c:pt>
                <c:pt idx="3">
                  <c:v>109.85036496350364</c:v>
                </c:pt>
                <c:pt idx="4">
                  <c:v>130.70802919708029</c:v>
                </c:pt>
                <c:pt idx="5">
                  <c:v>149.7116788321168</c:v>
                </c:pt>
                <c:pt idx="6">
                  <c:v>170.56934306569343</c:v>
                </c:pt>
                <c:pt idx="7">
                  <c:v>189.57299270072994</c:v>
                </c:pt>
                <c:pt idx="8">
                  <c:v>205.79562043795622</c:v>
                </c:pt>
                <c:pt idx="9">
                  <c:v>224.33576642335765</c:v>
                </c:pt>
                <c:pt idx="10">
                  <c:v>242.41240875912408</c:v>
                </c:pt>
                <c:pt idx="11">
                  <c:v>262.34306569343067</c:v>
                </c:pt>
                <c:pt idx="12">
                  <c:v>281.34671532846716</c:v>
                </c:pt>
                <c:pt idx="13">
                  <c:v>305.91240875912411</c:v>
                </c:pt>
                <c:pt idx="14">
                  <c:v>335.57664233576645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SF!$CJ$4:$CJ$20</c:f>
              <c:numCache>
                <c:formatCode>General</c:formatCode>
                <c:ptCount val="17"/>
                <c:pt idx="0">
                  <c:v>0</c:v>
                </c:pt>
                <c:pt idx="1">
                  <c:v>0.19539999999999999</c:v>
                </c:pt>
                <c:pt idx="2">
                  <c:v>0.39069999999999999</c:v>
                </c:pt>
                <c:pt idx="3">
                  <c:v>0.59199999999999997</c:v>
                </c:pt>
                <c:pt idx="4">
                  <c:v>0.82409999999999994</c:v>
                </c:pt>
                <c:pt idx="5">
                  <c:v>1.0472999999999999</c:v>
                </c:pt>
                <c:pt idx="6">
                  <c:v>1.2971999999999999</c:v>
                </c:pt>
                <c:pt idx="7">
                  <c:v>1.5250999999999999</c:v>
                </c:pt>
                <c:pt idx="8">
                  <c:v>1.7296999999999998</c:v>
                </c:pt>
                <c:pt idx="9">
                  <c:v>1.9595999999999998</c:v>
                </c:pt>
                <c:pt idx="10">
                  <c:v>2.1862999999999997</c:v>
                </c:pt>
                <c:pt idx="11">
                  <c:v>2.4149999999999996</c:v>
                </c:pt>
                <c:pt idx="12">
                  <c:v>2.6110999999999995</c:v>
                </c:pt>
                <c:pt idx="13">
                  <c:v>2.8393999999999995</c:v>
                </c:pt>
                <c:pt idx="14">
                  <c:v>3.0521999999999996</c:v>
                </c:pt>
                <c:pt idx="15">
                  <c:v>3.2563999999999997</c:v>
                </c:pt>
                <c:pt idx="16">
                  <c:v>3.2563999999999997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8A0-4012-8943-5D1B092D7A89}"/>
            </c:ext>
          </c:extLst>
        </c:ser>
        <c:ser>
          <c:idx val="24"/>
          <c:order val="19"/>
          <c:tx>
            <c:strRef>
              <c:f>SF!$CM$2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SF!$CN$4:$CN$21</c:f>
              <c:numCache>
                <c:formatCode>0</c:formatCode>
                <c:ptCount val="18"/>
                <c:pt idx="0">
                  <c:v>0</c:v>
                </c:pt>
                <c:pt idx="1">
                  <c:v>53.498168498168496</c:v>
                </c:pt>
                <c:pt idx="2">
                  <c:v>83.271062271062277</c:v>
                </c:pt>
                <c:pt idx="3">
                  <c:v>102.80952380952381</c:v>
                </c:pt>
                <c:pt idx="4">
                  <c:v>122.81318681318682</c:v>
                </c:pt>
                <c:pt idx="5">
                  <c:v>141.42124542124543</c:v>
                </c:pt>
                <c:pt idx="6">
                  <c:v>160.49450549450549</c:v>
                </c:pt>
                <c:pt idx="7">
                  <c:v>177.24175824175825</c:v>
                </c:pt>
                <c:pt idx="8">
                  <c:v>195.38461538461536</c:v>
                </c:pt>
                <c:pt idx="9">
                  <c:v>213.99267399267399</c:v>
                </c:pt>
                <c:pt idx="10">
                  <c:v>230.73992673992672</c:v>
                </c:pt>
                <c:pt idx="11">
                  <c:v>247.95238095238096</c:v>
                </c:pt>
                <c:pt idx="12">
                  <c:v>269.35164835164835</c:v>
                </c:pt>
                <c:pt idx="13">
                  <c:v>290.75091575091574</c:v>
                </c:pt>
                <c:pt idx="14">
                  <c:v>314.94139194139194</c:v>
                </c:pt>
                <c:pt idx="15">
                  <c:v>347.97069597069594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SF!$CO$4:$CO$21</c:f>
              <c:numCache>
                <c:formatCode>General</c:formatCode>
                <c:ptCount val="18"/>
                <c:pt idx="0">
                  <c:v>0</c:v>
                </c:pt>
                <c:pt idx="1">
                  <c:v>0.2228</c:v>
                </c:pt>
                <c:pt idx="2">
                  <c:v>0.43369999999999997</c:v>
                </c:pt>
                <c:pt idx="3">
                  <c:v>0.63249999999999995</c:v>
                </c:pt>
                <c:pt idx="4">
                  <c:v>0.86589999999999989</c:v>
                </c:pt>
                <c:pt idx="5">
                  <c:v>1.0984999999999998</c:v>
                </c:pt>
                <c:pt idx="6">
                  <c:v>1.3259999999999998</c:v>
                </c:pt>
                <c:pt idx="7">
                  <c:v>1.5334999999999999</c:v>
                </c:pt>
                <c:pt idx="8">
                  <c:v>1.7800999999999998</c:v>
                </c:pt>
                <c:pt idx="9">
                  <c:v>2.0174999999999996</c:v>
                </c:pt>
                <c:pt idx="10">
                  <c:v>2.2216999999999998</c:v>
                </c:pt>
                <c:pt idx="11">
                  <c:v>2.4319999999999999</c:v>
                </c:pt>
                <c:pt idx="12">
                  <c:v>2.6846000000000001</c:v>
                </c:pt>
                <c:pt idx="13">
                  <c:v>2.9129</c:v>
                </c:pt>
                <c:pt idx="14">
                  <c:v>3.1257000000000001</c:v>
                </c:pt>
                <c:pt idx="15">
                  <c:v>3.3299000000000003</c:v>
                </c:pt>
                <c:pt idx="16">
                  <c:v>3.4274000000000004</c:v>
                </c:pt>
                <c:pt idx="17">
                  <c:v>3.4274000000000004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8A0-4012-8943-5D1B092D7A89}"/>
            </c:ext>
          </c:extLst>
        </c:ser>
        <c:ser>
          <c:idx val="25"/>
          <c:order val="20"/>
          <c:tx>
            <c:strRef>
              <c:f>SF!$CR$2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SF!$CS$4:$CS$17</c:f>
              <c:numCache>
                <c:formatCode>0</c:formatCode>
                <c:ptCount val="14"/>
                <c:pt idx="0">
                  <c:v>0</c:v>
                </c:pt>
                <c:pt idx="1">
                  <c:v>59.08058608058608</c:v>
                </c:pt>
                <c:pt idx="2">
                  <c:v>88.853479853479854</c:v>
                </c:pt>
                <c:pt idx="3">
                  <c:v>113.5091575091575</c:v>
                </c:pt>
                <c:pt idx="4">
                  <c:v>140.95604395604397</c:v>
                </c:pt>
                <c:pt idx="5">
                  <c:v>167.93772893772893</c:v>
                </c:pt>
                <c:pt idx="6">
                  <c:v>188.87179487179489</c:v>
                </c:pt>
                <c:pt idx="7">
                  <c:v>211.20146520146523</c:v>
                </c:pt>
                <c:pt idx="8">
                  <c:v>234.46153846153848</c:v>
                </c:pt>
                <c:pt idx="9">
                  <c:v>260.97802197802196</c:v>
                </c:pt>
                <c:pt idx="10">
                  <c:v>291.68131868131866</c:v>
                </c:pt>
                <c:pt idx="11">
                  <c:v>320.05860805860806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SF!$CT$4:$CT$17</c:f>
              <c:numCache>
                <c:formatCode>General</c:formatCode>
                <c:ptCount val="14"/>
                <c:pt idx="0">
                  <c:v>0</c:v>
                </c:pt>
                <c:pt idx="1">
                  <c:v>0.28832600000000003</c:v>
                </c:pt>
                <c:pt idx="2">
                  <c:v>0.49166700000000002</c:v>
                </c:pt>
                <c:pt idx="3">
                  <c:v>0.72953900000000005</c:v>
                </c:pt>
                <c:pt idx="4">
                  <c:v>0.96849700000000005</c:v>
                </c:pt>
                <c:pt idx="5">
                  <c:v>1.179397</c:v>
                </c:pt>
                <c:pt idx="6">
                  <c:v>1.454439</c:v>
                </c:pt>
                <c:pt idx="7">
                  <c:v>1.6787160000000001</c:v>
                </c:pt>
                <c:pt idx="8">
                  <c:v>1.9694760000000002</c:v>
                </c:pt>
                <c:pt idx="9">
                  <c:v>2.200628</c:v>
                </c:pt>
                <c:pt idx="10">
                  <c:v>2.4089010000000002</c:v>
                </c:pt>
                <c:pt idx="11">
                  <c:v>2.6332770000000001</c:v>
                </c:pt>
                <c:pt idx="12">
                  <c:v>2.7802470000000001</c:v>
                </c:pt>
                <c:pt idx="13">
                  <c:v>2.7802470000000001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D8A0-4012-8943-5D1B092D7A89}"/>
            </c:ext>
          </c:extLst>
        </c:ser>
        <c:ser>
          <c:idx val="26"/>
          <c:order val="21"/>
          <c:tx>
            <c:strRef>
              <c:f>SF!$CW$2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SF!$CX$4:$CX$19</c:f>
              <c:numCache>
                <c:formatCode>0</c:formatCode>
                <c:ptCount val="16"/>
                <c:pt idx="0">
                  <c:v>0</c:v>
                </c:pt>
                <c:pt idx="1">
                  <c:v>59.764705882352942</c:v>
                </c:pt>
                <c:pt idx="2">
                  <c:v>96.650735294117638</c:v>
                </c:pt>
                <c:pt idx="3">
                  <c:v>118.59558823529412</c:v>
                </c:pt>
                <c:pt idx="4">
                  <c:v>138.67279411764704</c:v>
                </c:pt>
                <c:pt idx="5">
                  <c:v>157.34926470588235</c:v>
                </c:pt>
                <c:pt idx="6">
                  <c:v>175.55882352941177</c:v>
                </c:pt>
                <c:pt idx="7">
                  <c:v>193.30147058823528</c:v>
                </c:pt>
                <c:pt idx="8">
                  <c:v>209.64338235294119</c:v>
                </c:pt>
                <c:pt idx="9">
                  <c:v>226.45220588235293</c:v>
                </c:pt>
                <c:pt idx="10">
                  <c:v>244.19485294117649</c:v>
                </c:pt>
                <c:pt idx="11">
                  <c:v>261.9375</c:v>
                </c:pt>
                <c:pt idx="12">
                  <c:v>284.81617647058823</c:v>
                </c:pt>
                <c:pt idx="13">
                  <c:v>311.89705882352939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SF!$CY$4:$CY$19</c:f>
              <c:numCache>
                <c:formatCode>General</c:formatCode>
                <c:ptCount val="16"/>
                <c:pt idx="0">
                  <c:v>0</c:v>
                </c:pt>
                <c:pt idx="1">
                  <c:v>0.2717</c:v>
                </c:pt>
                <c:pt idx="2">
                  <c:v>0.57550000000000001</c:v>
                </c:pt>
                <c:pt idx="3">
                  <c:v>0.78790000000000004</c:v>
                </c:pt>
                <c:pt idx="4">
                  <c:v>1.0306999999999999</c:v>
                </c:pt>
                <c:pt idx="5">
                  <c:v>1.2814000000000001</c:v>
                </c:pt>
                <c:pt idx="6">
                  <c:v>1.5311999999999999</c:v>
                </c:pt>
                <c:pt idx="7">
                  <c:v>1.7768999999999999</c:v>
                </c:pt>
                <c:pt idx="8">
                  <c:v>2.0135999999999998</c:v>
                </c:pt>
                <c:pt idx="9">
                  <c:v>2.2429999999999999</c:v>
                </c:pt>
                <c:pt idx="10">
                  <c:v>2.4922</c:v>
                </c:pt>
                <c:pt idx="11">
                  <c:v>2.7233000000000001</c:v>
                </c:pt>
                <c:pt idx="12">
                  <c:v>2.9609999999999999</c:v>
                </c:pt>
                <c:pt idx="13">
                  <c:v>3.1688999999999998</c:v>
                </c:pt>
                <c:pt idx="14">
                  <c:v>3.4312999999999998</c:v>
                </c:pt>
                <c:pt idx="15">
                  <c:v>3.4312999999999998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D8A0-4012-8943-5D1B092D7A89}"/>
            </c:ext>
          </c:extLst>
        </c:ser>
        <c:ser>
          <c:idx val="27"/>
          <c:order val="22"/>
          <c:tx>
            <c:strRef>
              <c:f>SF!$DB$2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SF!$DC$4:$DC$18</c:f>
              <c:numCache>
                <c:formatCode>0</c:formatCode>
                <c:ptCount val="15"/>
                <c:pt idx="0">
                  <c:v>0</c:v>
                </c:pt>
                <c:pt idx="1">
                  <c:v>58.830882352941181</c:v>
                </c:pt>
                <c:pt idx="2">
                  <c:v>91.981617647058826</c:v>
                </c:pt>
                <c:pt idx="3">
                  <c:v>113.92647058823529</c:v>
                </c:pt>
                <c:pt idx="4">
                  <c:v>138.67279411764704</c:v>
                </c:pt>
                <c:pt idx="5">
                  <c:v>162.01838235294116</c:v>
                </c:pt>
                <c:pt idx="6">
                  <c:v>183.96323529411765</c:v>
                </c:pt>
                <c:pt idx="7">
                  <c:v>201.2389705882353</c:v>
                </c:pt>
                <c:pt idx="8">
                  <c:v>220.84926470588238</c:v>
                </c:pt>
                <c:pt idx="9">
                  <c:v>239.99264705882354</c:v>
                </c:pt>
                <c:pt idx="10">
                  <c:v>261.9375</c:v>
                </c:pt>
                <c:pt idx="11">
                  <c:v>286.21691176470586</c:v>
                </c:pt>
                <c:pt idx="12">
                  <c:v>314.23161764705878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SF!$DD$4:$DD$18</c:f>
              <c:numCache>
                <c:formatCode>General</c:formatCode>
                <c:ptCount val="15"/>
                <c:pt idx="0">
                  <c:v>0</c:v>
                </c:pt>
                <c:pt idx="1">
                  <c:v>0.25419999999999998</c:v>
                </c:pt>
                <c:pt idx="2">
                  <c:v>0.53759999999999997</c:v>
                </c:pt>
                <c:pt idx="3">
                  <c:v>0.77680000000000005</c:v>
                </c:pt>
                <c:pt idx="4">
                  <c:v>1.0499000000000001</c:v>
                </c:pt>
                <c:pt idx="5">
                  <c:v>1.3579000000000001</c:v>
                </c:pt>
                <c:pt idx="6">
                  <c:v>1.6489</c:v>
                </c:pt>
                <c:pt idx="7">
                  <c:v>1.8969</c:v>
                </c:pt>
                <c:pt idx="8">
                  <c:v>2.1478999999999999</c:v>
                </c:pt>
                <c:pt idx="9">
                  <c:v>2.4</c:v>
                </c:pt>
                <c:pt idx="10">
                  <c:v>2.6474000000000002</c:v>
                </c:pt>
                <c:pt idx="11">
                  <c:v>2.9024000000000001</c:v>
                </c:pt>
                <c:pt idx="12">
                  <c:v>3.1374</c:v>
                </c:pt>
                <c:pt idx="13">
                  <c:v>3.4043000000000001</c:v>
                </c:pt>
                <c:pt idx="14">
                  <c:v>3.4043000000000001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D8A0-4012-8943-5D1B092D7A89}"/>
            </c:ext>
          </c:extLst>
        </c:ser>
        <c:ser>
          <c:idx val="28"/>
          <c:order val="23"/>
          <c:tx>
            <c:strRef>
              <c:f>SF!$DG$2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SF!$DH$4:$DH$20</c:f>
              <c:numCache>
                <c:formatCode>0</c:formatCode>
                <c:ptCount val="17"/>
                <c:pt idx="0">
                  <c:v>0</c:v>
                </c:pt>
                <c:pt idx="1">
                  <c:v>54.22822085889571</c:v>
                </c:pt>
                <c:pt idx="2">
                  <c:v>83.212269938650309</c:v>
                </c:pt>
                <c:pt idx="3">
                  <c:v>107.52147239263803</c:v>
                </c:pt>
                <c:pt idx="4">
                  <c:v>129.49325153374232</c:v>
                </c:pt>
                <c:pt idx="5">
                  <c:v>147.25766871165644</c:v>
                </c:pt>
                <c:pt idx="6">
                  <c:v>163.15214723926383</c:v>
                </c:pt>
                <c:pt idx="7">
                  <c:v>180.44907975460123</c:v>
                </c:pt>
                <c:pt idx="8">
                  <c:v>197.74601226993866</c:v>
                </c:pt>
                <c:pt idx="9">
                  <c:v>214.1079754601227</c:v>
                </c:pt>
                <c:pt idx="10">
                  <c:v>230.93742331288345</c:v>
                </c:pt>
                <c:pt idx="11">
                  <c:v>251.03926380368097</c:v>
                </c:pt>
                <c:pt idx="12">
                  <c:v>271.60858895705519</c:v>
                </c:pt>
                <c:pt idx="13">
                  <c:v>293.11288343558283</c:v>
                </c:pt>
                <c:pt idx="14">
                  <c:v>319.75950920245401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SF!$DI$4:$DI$20</c:f>
              <c:numCache>
                <c:formatCode>General</c:formatCode>
                <c:ptCount val="17"/>
                <c:pt idx="0">
                  <c:v>0</c:v>
                </c:pt>
                <c:pt idx="1">
                  <c:v>0.23366000000000001</c:v>
                </c:pt>
                <c:pt idx="2">
                  <c:v>0.45555000000000001</c:v>
                </c:pt>
                <c:pt idx="3">
                  <c:v>0.70216000000000001</c:v>
                </c:pt>
                <c:pt idx="4">
                  <c:v>0.95516000000000001</c:v>
                </c:pt>
                <c:pt idx="5">
                  <c:v>1.19781</c:v>
                </c:pt>
                <c:pt idx="6">
                  <c:v>1.39577</c:v>
                </c:pt>
                <c:pt idx="7">
                  <c:v>1.64158</c:v>
                </c:pt>
                <c:pt idx="8">
                  <c:v>1.8628800000000001</c:v>
                </c:pt>
                <c:pt idx="9">
                  <c:v>2.08222</c:v>
                </c:pt>
                <c:pt idx="10">
                  <c:v>2.3084899999999999</c:v>
                </c:pt>
                <c:pt idx="11">
                  <c:v>2.5323000000000002</c:v>
                </c:pt>
                <c:pt idx="12">
                  <c:v>2.7614200000000002</c:v>
                </c:pt>
                <c:pt idx="13">
                  <c:v>2.9725199999999998</c:v>
                </c:pt>
                <c:pt idx="14">
                  <c:v>3.1739799999999998</c:v>
                </c:pt>
                <c:pt idx="15">
                  <c:v>3.3828</c:v>
                </c:pt>
                <c:pt idx="16">
                  <c:v>3.3828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D8A0-4012-8943-5D1B092D7A89}"/>
            </c:ext>
          </c:extLst>
        </c:ser>
        <c:ser>
          <c:idx val="29"/>
          <c:order val="24"/>
          <c:tx>
            <c:strRef>
              <c:f>SF!$DL$2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SF!$DM$4:$DM$18</c:f>
              <c:numCache>
                <c:formatCode>0</c:formatCode>
                <c:ptCount val="15"/>
                <c:pt idx="0">
                  <c:v>0</c:v>
                </c:pt>
                <c:pt idx="1">
                  <c:v>57.430147058823529</c:v>
                </c:pt>
                <c:pt idx="2">
                  <c:v>83.577205882352942</c:v>
                </c:pt>
                <c:pt idx="3">
                  <c:v>109.25735294117646</c:v>
                </c:pt>
                <c:pt idx="4">
                  <c:v>130.73529411764707</c:v>
                </c:pt>
                <c:pt idx="5">
                  <c:v>153.14705882352942</c:v>
                </c:pt>
                <c:pt idx="6">
                  <c:v>172.75735294117646</c:v>
                </c:pt>
                <c:pt idx="7">
                  <c:v>192.83455882352939</c:v>
                </c:pt>
                <c:pt idx="8">
                  <c:v>212.44485294117646</c:v>
                </c:pt>
                <c:pt idx="9">
                  <c:v>233.45588235294119</c:v>
                </c:pt>
                <c:pt idx="10">
                  <c:v>257.73529411764707</c:v>
                </c:pt>
                <c:pt idx="11">
                  <c:v>283.88235294117646</c:v>
                </c:pt>
                <c:pt idx="12">
                  <c:v>320.3014705882353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SF!$DN$4:$DN$18</c:f>
              <c:numCache>
                <c:formatCode>General</c:formatCode>
                <c:ptCount val="15"/>
                <c:pt idx="0">
                  <c:v>0</c:v>
                </c:pt>
                <c:pt idx="1">
                  <c:v>0.26219999999999999</c:v>
                </c:pt>
                <c:pt idx="2">
                  <c:v>0.48459999999999998</c:v>
                </c:pt>
                <c:pt idx="3">
                  <c:v>0.72970000000000002</c:v>
                </c:pt>
                <c:pt idx="4">
                  <c:v>1.0044999999999999</c:v>
                </c:pt>
                <c:pt idx="5">
                  <c:v>1.3022</c:v>
                </c:pt>
                <c:pt idx="6">
                  <c:v>1.5868</c:v>
                </c:pt>
                <c:pt idx="7">
                  <c:v>1.8726</c:v>
                </c:pt>
                <c:pt idx="8">
                  <c:v>2.1547000000000001</c:v>
                </c:pt>
                <c:pt idx="9">
                  <c:v>2.4262000000000001</c:v>
                </c:pt>
                <c:pt idx="10">
                  <c:v>2.7086000000000001</c:v>
                </c:pt>
                <c:pt idx="11">
                  <c:v>2.9775</c:v>
                </c:pt>
                <c:pt idx="12">
                  <c:v>3.2437</c:v>
                </c:pt>
                <c:pt idx="13">
                  <c:v>3.4339</c:v>
                </c:pt>
                <c:pt idx="14">
                  <c:v>3.4339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D8A0-4012-8943-5D1B092D7A89}"/>
            </c:ext>
          </c:extLst>
        </c:ser>
        <c:ser>
          <c:idx val="30"/>
          <c:order val="25"/>
          <c:tx>
            <c:strRef>
              <c:f>SF!$DQ$2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SF!$DR$4:$DR$19</c:f>
              <c:numCache>
                <c:formatCode>0</c:formatCode>
                <c:ptCount val="16"/>
                <c:pt idx="0">
                  <c:v>0</c:v>
                </c:pt>
                <c:pt idx="1">
                  <c:v>62.489596083231326</c:v>
                </c:pt>
                <c:pt idx="2">
                  <c:v>91.869033047735627</c:v>
                </c:pt>
                <c:pt idx="3">
                  <c:v>114.71970624235006</c:v>
                </c:pt>
                <c:pt idx="4">
                  <c:v>137.10403916768666</c:v>
                </c:pt>
                <c:pt idx="5">
                  <c:v>157.15667074663403</c:v>
                </c:pt>
                <c:pt idx="6">
                  <c:v>175.81028151774785</c:v>
                </c:pt>
                <c:pt idx="7">
                  <c:v>196.79559363525092</c:v>
                </c:pt>
                <c:pt idx="8">
                  <c:v>216.84822521419829</c:v>
                </c:pt>
                <c:pt idx="9">
                  <c:v>237.83353733170136</c:v>
                </c:pt>
                <c:pt idx="10">
                  <c:v>257.41982864137088</c:v>
                </c:pt>
                <c:pt idx="11">
                  <c:v>281.66952264381882</c:v>
                </c:pt>
                <c:pt idx="12">
                  <c:v>311.98164014687882</c:v>
                </c:pt>
                <c:pt idx="13">
                  <c:v>359.54834761321911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SF!$DS$4:$DS$19</c:f>
              <c:numCache>
                <c:formatCode>General</c:formatCode>
                <c:ptCount val="16"/>
                <c:pt idx="0">
                  <c:v>0</c:v>
                </c:pt>
                <c:pt idx="1">
                  <c:v>0.28129999999999999</c:v>
                </c:pt>
                <c:pt idx="2">
                  <c:v>0.5514</c:v>
                </c:pt>
                <c:pt idx="3">
                  <c:v>0.81340000000000001</c:v>
                </c:pt>
                <c:pt idx="4">
                  <c:v>1.1172</c:v>
                </c:pt>
                <c:pt idx="5">
                  <c:v>1.3915999999999999</c:v>
                </c:pt>
                <c:pt idx="6">
                  <c:v>1.6661999999999999</c:v>
                </c:pt>
                <c:pt idx="7">
                  <c:v>1.9794</c:v>
                </c:pt>
                <c:pt idx="8">
                  <c:v>2.2591000000000001</c:v>
                </c:pt>
                <c:pt idx="9">
                  <c:v>2.5478000000000001</c:v>
                </c:pt>
                <c:pt idx="10">
                  <c:v>2.8025000000000002</c:v>
                </c:pt>
                <c:pt idx="11">
                  <c:v>3.0819000000000001</c:v>
                </c:pt>
                <c:pt idx="12">
                  <c:v>3.3321999999999998</c:v>
                </c:pt>
                <c:pt idx="13">
                  <c:v>3.5611000000000002</c:v>
                </c:pt>
                <c:pt idx="14">
                  <c:v>3.5823999999999998</c:v>
                </c:pt>
                <c:pt idx="15">
                  <c:v>3.5823999999999998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D8A0-4012-8943-5D1B092D7A89}"/>
            </c:ext>
          </c:extLst>
        </c:ser>
        <c:ser>
          <c:idx val="31"/>
          <c:order val="26"/>
          <c:tx>
            <c:strRef>
              <c:f>SF!$DV$2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SF!$DW$4:$DW$20</c:f>
              <c:numCache>
                <c:formatCode>0</c:formatCode>
                <c:ptCount val="17"/>
                <c:pt idx="0">
                  <c:v>0</c:v>
                </c:pt>
                <c:pt idx="1">
                  <c:v>56.029411764705884</c:v>
                </c:pt>
                <c:pt idx="2">
                  <c:v>83.110294117647058</c:v>
                </c:pt>
                <c:pt idx="3">
                  <c:v>106.45588235294117</c:v>
                </c:pt>
                <c:pt idx="4">
                  <c:v>126.06617647058823</c:v>
                </c:pt>
                <c:pt idx="5">
                  <c:v>143.80882352941177</c:v>
                </c:pt>
                <c:pt idx="6">
                  <c:v>162.01838235294116</c:v>
                </c:pt>
                <c:pt idx="7">
                  <c:v>179.7610294117647</c:v>
                </c:pt>
                <c:pt idx="8">
                  <c:v>198.90441176470588</c:v>
                </c:pt>
                <c:pt idx="9">
                  <c:v>215.71323529411765</c:v>
                </c:pt>
                <c:pt idx="10">
                  <c:v>234.85661764705884</c:v>
                </c:pt>
                <c:pt idx="11">
                  <c:v>254.93382352941174</c:v>
                </c:pt>
                <c:pt idx="12">
                  <c:v>278.74632352941177</c:v>
                </c:pt>
                <c:pt idx="13">
                  <c:v>307.22794117647061</c:v>
                </c:pt>
                <c:pt idx="14">
                  <c:v>350.18382352941177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SF!$DX$4:$DX$20</c:f>
              <c:numCache>
                <c:formatCode>General</c:formatCode>
                <c:ptCount val="17"/>
                <c:pt idx="0">
                  <c:v>0</c:v>
                </c:pt>
                <c:pt idx="1">
                  <c:v>0.25140000000000001</c:v>
                </c:pt>
                <c:pt idx="2">
                  <c:v>0.45979999999999999</c:v>
                </c:pt>
                <c:pt idx="3">
                  <c:v>0.69259999999999999</c:v>
                </c:pt>
                <c:pt idx="4">
                  <c:v>0.93630000000000002</c:v>
                </c:pt>
                <c:pt idx="5">
                  <c:v>1.1798999999999999</c:v>
                </c:pt>
                <c:pt idx="6">
                  <c:v>1.4387000000000001</c:v>
                </c:pt>
                <c:pt idx="7">
                  <c:v>1.6952</c:v>
                </c:pt>
                <c:pt idx="8">
                  <c:v>1.966</c:v>
                </c:pt>
                <c:pt idx="9">
                  <c:v>2.2059000000000002</c:v>
                </c:pt>
                <c:pt idx="10">
                  <c:v>2.4722</c:v>
                </c:pt>
                <c:pt idx="11">
                  <c:v>2.7090999999999998</c:v>
                </c:pt>
                <c:pt idx="12">
                  <c:v>2.9653</c:v>
                </c:pt>
                <c:pt idx="13">
                  <c:v>3.2080000000000002</c:v>
                </c:pt>
                <c:pt idx="14">
                  <c:v>3.4466000000000001</c:v>
                </c:pt>
                <c:pt idx="15">
                  <c:v>3.5139</c:v>
                </c:pt>
                <c:pt idx="16">
                  <c:v>3.5139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D8A0-4012-8943-5D1B092D7A89}"/>
            </c:ext>
          </c:extLst>
        </c:ser>
        <c:ser>
          <c:idx val="32"/>
          <c:order val="27"/>
          <c:tx>
            <c:strRef>
              <c:f>SF!$EA$2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SF!$EB$4:$EB$19</c:f>
              <c:numCache>
                <c:formatCode>0</c:formatCode>
                <c:ptCount val="16"/>
                <c:pt idx="0">
                  <c:v>0</c:v>
                </c:pt>
                <c:pt idx="1">
                  <c:v>53.162790697674417</c:v>
                </c:pt>
                <c:pt idx="2">
                  <c:v>82.075887392900853</c:v>
                </c:pt>
                <c:pt idx="3">
                  <c:v>106.32558139534883</c:v>
                </c:pt>
                <c:pt idx="4">
                  <c:v>127.31089351285191</c:v>
                </c:pt>
                <c:pt idx="5">
                  <c:v>147.36352509179926</c:v>
                </c:pt>
                <c:pt idx="6">
                  <c:v>168.81517747858018</c:v>
                </c:pt>
                <c:pt idx="7">
                  <c:v>188.86780905752755</c:v>
                </c:pt>
                <c:pt idx="8">
                  <c:v>208.92044063647489</c:v>
                </c:pt>
                <c:pt idx="9">
                  <c:v>228.50673194614444</c:v>
                </c:pt>
                <c:pt idx="10">
                  <c:v>249.02570379436963</c:v>
                </c:pt>
                <c:pt idx="11">
                  <c:v>271.41003671970623</c:v>
                </c:pt>
                <c:pt idx="12">
                  <c:v>300.78947368421052</c:v>
                </c:pt>
                <c:pt idx="13">
                  <c:v>340.89473684210526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SF!$EC$4:$EC$19</c:f>
              <c:numCache>
                <c:formatCode>General</c:formatCode>
                <c:ptCount val="16"/>
                <c:pt idx="0">
                  <c:v>0</c:v>
                </c:pt>
                <c:pt idx="1">
                  <c:v>0.22750000000000001</c:v>
                </c:pt>
                <c:pt idx="2">
                  <c:v>0.47539999999999999</c:v>
                </c:pt>
                <c:pt idx="3">
                  <c:v>0.76529999999999998</c:v>
                </c:pt>
                <c:pt idx="4">
                  <c:v>1.0367999999999999</c:v>
                </c:pt>
                <c:pt idx="5">
                  <c:v>1.3179000000000001</c:v>
                </c:pt>
                <c:pt idx="6">
                  <c:v>1.625</c:v>
                </c:pt>
                <c:pt idx="7">
                  <c:v>1.9279999999999999</c:v>
                </c:pt>
                <c:pt idx="8">
                  <c:v>2.2225999999999999</c:v>
                </c:pt>
                <c:pt idx="9">
                  <c:v>2.5057999999999998</c:v>
                </c:pt>
                <c:pt idx="10">
                  <c:v>2.7629999999999999</c:v>
                </c:pt>
                <c:pt idx="11">
                  <c:v>3.0093000000000001</c:v>
                </c:pt>
                <c:pt idx="12">
                  <c:v>3.2844000000000002</c:v>
                </c:pt>
                <c:pt idx="13">
                  <c:v>3.5152000000000001</c:v>
                </c:pt>
                <c:pt idx="14">
                  <c:v>3.6063000000000001</c:v>
                </c:pt>
                <c:pt idx="15">
                  <c:v>3.6063000000000001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D8A0-4012-8943-5D1B092D7A89}"/>
            </c:ext>
          </c:extLst>
        </c:ser>
        <c:ser>
          <c:idx val="33"/>
          <c:order val="28"/>
          <c:tx>
            <c:strRef>
              <c:f>SF!$EF$2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SF!$EG$4:$EG$18</c:f>
              <c:numCache>
                <c:formatCode>0</c:formatCode>
                <c:ptCount val="15"/>
                <c:pt idx="0">
                  <c:v>0</c:v>
                </c:pt>
                <c:pt idx="1">
                  <c:v>52.567765567765569</c:v>
                </c:pt>
                <c:pt idx="2">
                  <c:v>81.875457875457883</c:v>
                </c:pt>
                <c:pt idx="3">
                  <c:v>104.67032967032968</c:v>
                </c:pt>
                <c:pt idx="4">
                  <c:v>127</c:v>
                </c:pt>
                <c:pt idx="5">
                  <c:v>147.46886446886447</c:v>
                </c:pt>
                <c:pt idx="6">
                  <c:v>167.47252747252747</c:v>
                </c:pt>
                <c:pt idx="7">
                  <c:v>188.87179487179489</c:v>
                </c:pt>
                <c:pt idx="8">
                  <c:v>208.8754578754579</c:v>
                </c:pt>
                <c:pt idx="9">
                  <c:v>230.73992673992672</c:v>
                </c:pt>
                <c:pt idx="10">
                  <c:v>255.39560439560438</c:v>
                </c:pt>
                <c:pt idx="11">
                  <c:v>281.44688644688648</c:v>
                </c:pt>
                <c:pt idx="12">
                  <c:v>316.33699633699638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SF!$EH$4:$EH$18</c:f>
              <c:numCache>
                <c:formatCode>General</c:formatCode>
                <c:ptCount val="15"/>
                <c:pt idx="0">
                  <c:v>0</c:v>
                </c:pt>
                <c:pt idx="1">
                  <c:v>0.23760000000000001</c:v>
                </c:pt>
                <c:pt idx="2">
                  <c:v>0.47270000000000001</c:v>
                </c:pt>
                <c:pt idx="3">
                  <c:v>0.72599999999999998</c:v>
                </c:pt>
                <c:pt idx="4">
                  <c:v>0.998</c:v>
                </c:pt>
                <c:pt idx="5">
                  <c:v>1.2719</c:v>
                </c:pt>
                <c:pt idx="6">
                  <c:v>1.5572999999999999</c:v>
                </c:pt>
                <c:pt idx="7">
                  <c:v>1.869</c:v>
                </c:pt>
                <c:pt idx="8">
                  <c:v>2.1429</c:v>
                </c:pt>
                <c:pt idx="9">
                  <c:v>2.4276</c:v>
                </c:pt>
                <c:pt idx="10">
                  <c:v>2.7206999999999999</c:v>
                </c:pt>
                <c:pt idx="11">
                  <c:v>2.9948000000000001</c:v>
                </c:pt>
                <c:pt idx="12">
                  <c:v>3.2543000000000002</c:v>
                </c:pt>
                <c:pt idx="13">
                  <c:v>3.4651999999999998</c:v>
                </c:pt>
                <c:pt idx="14">
                  <c:v>3.4651999999999998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D8A0-4012-8943-5D1B092D7A89}"/>
            </c:ext>
          </c:extLst>
        </c:ser>
        <c:ser>
          <c:idx val="34"/>
          <c:order val="29"/>
          <c:tx>
            <c:strRef>
              <c:f>SF!$EK$2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SF!$EL$4:$EL$18</c:f>
              <c:numCache>
                <c:formatCode>0</c:formatCode>
                <c:ptCount val="15"/>
                <c:pt idx="0">
                  <c:v>0</c:v>
                </c:pt>
                <c:pt idx="1">
                  <c:v>54.893772893772891</c:v>
                </c:pt>
                <c:pt idx="2">
                  <c:v>83.271062271062277</c:v>
                </c:pt>
                <c:pt idx="3">
                  <c:v>106.99633699633699</c:v>
                </c:pt>
                <c:pt idx="4">
                  <c:v>127</c:v>
                </c:pt>
                <c:pt idx="5">
                  <c:v>146.53846153846155</c:v>
                </c:pt>
                <c:pt idx="6">
                  <c:v>165.61172161172161</c:v>
                </c:pt>
                <c:pt idx="7">
                  <c:v>185.15018315018315</c:v>
                </c:pt>
                <c:pt idx="8">
                  <c:v>205.61904761904762</c:v>
                </c:pt>
                <c:pt idx="9">
                  <c:v>225.15750915750917</c:v>
                </c:pt>
                <c:pt idx="10">
                  <c:v>246.55677655677658</c:v>
                </c:pt>
                <c:pt idx="11">
                  <c:v>268.88644688644689</c:v>
                </c:pt>
                <c:pt idx="12">
                  <c:v>294.00732600732601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SF!$EM$4:$EM$18</c:f>
              <c:numCache>
                <c:formatCode>General</c:formatCode>
                <c:ptCount val="15"/>
                <c:pt idx="0">
                  <c:v>0</c:v>
                </c:pt>
                <c:pt idx="1">
                  <c:v>0.26069999999999999</c:v>
                </c:pt>
                <c:pt idx="2">
                  <c:v>0.50290000000000001</c:v>
                </c:pt>
                <c:pt idx="3">
                  <c:v>0.76890000000000003</c:v>
                </c:pt>
                <c:pt idx="4">
                  <c:v>1.0354000000000001</c:v>
                </c:pt>
                <c:pt idx="5">
                  <c:v>1.3158000000000001</c:v>
                </c:pt>
                <c:pt idx="6">
                  <c:v>1.6048</c:v>
                </c:pt>
                <c:pt idx="7">
                  <c:v>1.8945000000000001</c:v>
                </c:pt>
                <c:pt idx="8">
                  <c:v>2.2101000000000002</c:v>
                </c:pt>
                <c:pt idx="9">
                  <c:v>2.4885000000000002</c:v>
                </c:pt>
                <c:pt idx="10">
                  <c:v>2.7528000000000001</c:v>
                </c:pt>
                <c:pt idx="11">
                  <c:v>3.0093999999999999</c:v>
                </c:pt>
                <c:pt idx="12">
                  <c:v>3.2376999999999998</c:v>
                </c:pt>
                <c:pt idx="13">
                  <c:v>3.5876000000000001</c:v>
                </c:pt>
                <c:pt idx="14">
                  <c:v>3.5876000000000001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D8A0-4012-8943-5D1B092D7A89}"/>
            </c:ext>
          </c:extLst>
        </c:ser>
        <c:ser>
          <c:idx val="35"/>
          <c:order val="30"/>
          <c:tx>
            <c:strRef>
              <c:f>SF!$EP$2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SF!$EQ$4:$EQ$17</c:f>
              <c:numCache>
                <c:formatCode>0</c:formatCode>
                <c:ptCount val="14"/>
                <c:pt idx="0">
                  <c:v>0</c:v>
                </c:pt>
                <c:pt idx="1">
                  <c:v>56.289377289377292</c:v>
                </c:pt>
                <c:pt idx="2">
                  <c:v>85.597069597069606</c:v>
                </c:pt>
                <c:pt idx="3">
                  <c:v>109.78754578754578</c:v>
                </c:pt>
                <c:pt idx="4">
                  <c:v>130.72161172161171</c:v>
                </c:pt>
                <c:pt idx="5">
                  <c:v>151.19047619047618</c:v>
                </c:pt>
                <c:pt idx="6">
                  <c:v>170.72893772893772</c:v>
                </c:pt>
                <c:pt idx="7">
                  <c:v>191.19780219780219</c:v>
                </c:pt>
                <c:pt idx="8">
                  <c:v>212.59706959706961</c:v>
                </c:pt>
                <c:pt idx="9">
                  <c:v>236.32234432234432</c:v>
                </c:pt>
                <c:pt idx="10">
                  <c:v>264.69963369963369</c:v>
                </c:pt>
                <c:pt idx="11">
                  <c:v>299.58974358974359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SF!$ER$4:$ER$17</c:f>
              <c:numCache>
                <c:formatCode>General</c:formatCode>
                <c:ptCount val="14"/>
                <c:pt idx="0">
                  <c:v>0</c:v>
                </c:pt>
                <c:pt idx="1">
                  <c:v>0.26100000000000001</c:v>
                </c:pt>
                <c:pt idx="2">
                  <c:v>0.51119999999999999</c:v>
                </c:pt>
                <c:pt idx="3">
                  <c:v>0.76680000000000004</c:v>
                </c:pt>
                <c:pt idx="4">
                  <c:v>1.0217000000000001</c:v>
                </c:pt>
                <c:pt idx="5">
                  <c:v>1.2634000000000001</c:v>
                </c:pt>
                <c:pt idx="6">
                  <c:v>1.5384</c:v>
                </c:pt>
                <c:pt idx="7">
                  <c:v>1.8004</c:v>
                </c:pt>
                <c:pt idx="8">
                  <c:v>2.0585</c:v>
                </c:pt>
                <c:pt idx="9">
                  <c:v>2.3475999999999999</c:v>
                </c:pt>
                <c:pt idx="10">
                  <c:v>2.6366999999999998</c:v>
                </c:pt>
                <c:pt idx="11">
                  <c:v>2.9047000000000001</c:v>
                </c:pt>
                <c:pt idx="12">
                  <c:v>3.1941000000000002</c:v>
                </c:pt>
                <c:pt idx="13">
                  <c:v>3.1941000000000002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D8A0-4012-8943-5D1B092D7A89}"/>
            </c:ext>
          </c:extLst>
        </c:ser>
        <c:ser>
          <c:idx val="36"/>
          <c:order val="31"/>
          <c:tx>
            <c:strRef>
              <c:f>SF!$EU$2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SF!$EV$4:$EV$18</c:f>
              <c:numCache>
                <c:formatCode>0</c:formatCode>
                <c:ptCount val="15"/>
                <c:pt idx="0">
                  <c:v>0</c:v>
                </c:pt>
                <c:pt idx="1">
                  <c:v>52.102564102564109</c:v>
                </c:pt>
                <c:pt idx="2">
                  <c:v>81.875457875457883</c:v>
                </c:pt>
                <c:pt idx="3">
                  <c:v>102.34432234432234</c:v>
                </c:pt>
                <c:pt idx="4">
                  <c:v>124.67399267399267</c:v>
                </c:pt>
                <c:pt idx="5">
                  <c:v>146.07326007326009</c:v>
                </c:pt>
                <c:pt idx="6">
                  <c:v>165.61172161172161</c:v>
                </c:pt>
                <c:pt idx="7">
                  <c:v>185.15018315018315</c:v>
                </c:pt>
                <c:pt idx="8">
                  <c:v>206.08424908424908</c:v>
                </c:pt>
                <c:pt idx="9">
                  <c:v>227.94871794871796</c:v>
                </c:pt>
                <c:pt idx="10">
                  <c:v>250.74358974358975</c:v>
                </c:pt>
                <c:pt idx="11">
                  <c:v>277.26007326007323</c:v>
                </c:pt>
                <c:pt idx="12">
                  <c:v>309.82417582417582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SF!$EW$4:$EW$18</c:f>
              <c:numCache>
                <c:formatCode>General</c:formatCode>
                <c:ptCount val="15"/>
                <c:pt idx="0">
                  <c:v>0</c:v>
                </c:pt>
                <c:pt idx="1">
                  <c:v>0.21859999999999999</c:v>
                </c:pt>
                <c:pt idx="2">
                  <c:v>0.44419999999999998</c:v>
                </c:pt>
                <c:pt idx="3">
                  <c:v>0.65880000000000005</c:v>
                </c:pt>
                <c:pt idx="4">
                  <c:v>0.91900000000000004</c:v>
                </c:pt>
                <c:pt idx="5">
                  <c:v>1.2107000000000001</c:v>
                </c:pt>
                <c:pt idx="6">
                  <c:v>1.4876</c:v>
                </c:pt>
                <c:pt idx="7">
                  <c:v>1.7611000000000001</c:v>
                </c:pt>
                <c:pt idx="8">
                  <c:v>2.0499999999999998</c:v>
                </c:pt>
                <c:pt idx="9">
                  <c:v>2.3309000000000002</c:v>
                </c:pt>
                <c:pt idx="10">
                  <c:v>2.6143000000000001</c:v>
                </c:pt>
                <c:pt idx="11">
                  <c:v>2.8832</c:v>
                </c:pt>
                <c:pt idx="12">
                  <c:v>3.1309</c:v>
                </c:pt>
                <c:pt idx="13">
                  <c:v>3.36</c:v>
                </c:pt>
                <c:pt idx="14">
                  <c:v>3.36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D8A0-4012-8943-5D1B092D7A89}"/>
            </c:ext>
          </c:extLst>
        </c:ser>
        <c:ser>
          <c:idx val="20"/>
          <c:order val="32"/>
          <c:tx>
            <c:strRef>
              <c:f>SF!$EZ$2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SF!$FA$4:$FA$18</c:f>
              <c:numCache>
                <c:formatCode>0</c:formatCode>
                <c:ptCount val="15"/>
                <c:pt idx="0">
                  <c:v>0</c:v>
                </c:pt>
                <c:pt idx="1">
                  <c:v>47.277372262773724</c:v>
                </c:pt>
                <c:pt idx="2">
                  <c:v>81.113138686131379</c:v>
                </c:pt>
                <c:pt idx="3">
                  <c:v>106.14233576642336</c:v>
                </c:pt>
                <c:pt idx="4">
                  <c:v>133.25729927007299</c:v>
                </c:pt>
                <c:pt idx="5">
                  <c:v>156.43248175182484</c:v>
                </c:pt>
                <c:pt idx="6">
                  <c:v>173.35036496350364</c:v>
                </c:pt>
                <c:pt idx="7">
                  <c:v>193.51277372262774</c:v>
                </c:pt>
                <c:pt idx="8">
                  <c:v>215.06569343065692</c:v>
                </c:pt>
                <c:pt idx="9">
                  <c:v>239.16788321167883</c:v>
                </c:pt>
                <c:pt idx="10">
                  <c:v>264.66058394160581</c:v>
                </c:pt>
                <c:pt idx="11">
                  <c:v>290.61678832116786</c:v>
                </c:pt>
                <c:pt idx="12">
                  <c:v>326.7700729927007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SF!$FB$4:$FB$18</c:f>
              <c:numCache>
                <c:formatCode>General</c:formatCode>
                <c:ptCount val="15"/>
                <c:pt idx="0">
                  <c:v>0</c:v>
                </c:pt>
                <c:pt idx="1">
                  <c:v>0.18</c:v>
                </c:pt>
                <c:pt idx="2">
                  <c:v>0.47</c:v>
                </c:pt>
                <c:pt idx="3">
                  <c:v>0.7</c:v>
                </c:pt>
                <c:pt idx="4">
                  <c:v>1.016</c:v>
                </c:pt>
                <c:pt idx="5">
                  <c:v>1.35</c:v>
                </c:pt>
                <c:pt idx="6">
                  <c:v>1.61</c:v>
                </c:pt>
                <c:pt idx="7">
                  <c:v>1.9359999999999999</c:v>
                </c:pt>
                <c:pt idx="8">
                  <c:v>2.2400000000000002</c:v>
                </c:pt>
                <c:pt idx="9">
                  <c:v>2.56</c:v>
                </c:pt>
                <c:pt idx="10">
                  <c:v>2.85</c:v>
                </c:pt>
                <c:pt idx="11">
                  <c:v>3.1</c:v>
                </c:pt>
                <c:pt idx="12">
                  <c:v>3.33</c:v>
                </c:pt>
                <c:pt idx="13">
                  <c:v>3.49</c:v>
                </c:pt>
                <c:pt idx="14">
                  <c:v>3.49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1C2-43DC-A70B-8D715760DD7C}"/>
            </c:ext>
          </c:extLst>
        </c:ser>
        <c:ser>
          <c:idx val="4"/>
          <c:order val="33"/>
          <c:tx>
            <c:strRef>
              <c:f>SF!$FE$2</c:f>
              <c:strCache>
                <c:ptCount val="1"/>
                <c:pt idx="0">
                  <c:v>1985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SF!$FF$4:$FF$19</c:f>
              <c:numCache>
                <c:formatCode>0</c:formatCode>
                <c:ptCount val="16"/>
                <c:pt idx="0">
                  <c:v>0</c:v>
                </c:pt>
                <c:pt idx="1">
                  <c:v>53.760736196319016</c:v>
                </c:pt>
                <c:pt idx="2">
                  <c:v>84.147239263803684</c:v>
                </c:pt>
                <c:pt idx="3">
                  <c:v>105.1840490797546</c:v>
                </c:pt>
                <c:pt idx="4">
                  <c:v>126.22085889570552</c:v>
                </c:pt>
                <c:pt idx="5">
                  <c:v>144.92024539877301</c:v>
                </c:pt>
                <c:pt idx="6">
                  <c:v>161.28220858895705</c:v>
                </c:pt>
                <c:pt idx="7">
                  <c:v>179.98159509202455</c:v>
                </c:pt>
                <c:pt idx="8">
                  <c:v>201.01840490797545</c:v>
                </c:pt>
                <c:pt idx="9">
                  <c:v>219.71779141104295</c:v>
                </c:pt>
                <c:pt idx="10">
                  <c:v>240.75460122699388</c:v>
                </c:pt>
                <c:pt idx="11">
                  <c:v>259.45398773006133</c:v>
                </c:pt>
                <c:pt idx="12">
                  <c:v>280.49079754601223</c:v>
                </c:pt>
                <c:pt idx="13">
                  <c:v>305.03374233128835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SF!$FG$4:$FG$19</c:f>
              <c:numCache>
                <c:formatCode>General</c:formatCode>
                <c:ptCount val="16"/>
                <c:pt idx="0">
                  <c:v>0</c:v>
                </c:pt>
                <c:pt idx="1">
                  <c:v>0.24</c:v>
                </c:pt>
                <c:pt idx="2">
                  <c:v>0.49</c:v>
                </c:pt>
                <c:pt idx="3">
                  <c:v>0.71</c:v>
                </c:pt>
                <c:pt idx="4">
                  <c:v>0.97</c:v>
                </c:pt>
                <c:pt idx="5">
                  <c:v>1.2</c:v>
                </c:pt>
                <c:pt idx="6">
                  <c:v>1.45</c:v>
                </c:pt>
                <c:pt idx="7">
                  <c:v>1.72</c:v>
                </c:pt>
                <c:pt idx="8">
                  <c:v>2</c:v>
                </c:pt>
                <c:pt idx="9">
                  <c:v>2.2599999999999998</c:v>
                </c:pt>
                <c:pt idx="10">
                  <c:v>2.5499999999999998</c:v>
                </c:pt>
                <c:pt idx="11">
                  <c:v>2.77</c:v>
                </c:pt>
                <c:pt idx="12">
                  <c:v>2.99</c:v>
                </c:pt>
                <c:pt idx="13">
                  <c:v>3.2</c:v>
                </c:pt>
                <c:pt idx="14">
                  <c:v>3.5</c:v>
                </c:pt>
                <c:pt idx="15">
                  <c:v>3.5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901-44F3-996F-1AE8C3AFC87A}"/>
            </c:ext>
          </c:extLst>
        </c:ser>
        <c:ser>
          <c:idx val="3"/>
          <c:order val="34"/>
          <c:tx>
            <c:strRef>
              <c:f>SF!$FJ$2</c:f>
              <c:strCache>
                <c:ptCount val="1"/>
                <c:pt idx="0">
                  <c:v>1984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SF!$FK$4:$FK$18</c:f>
              <c:numCache>
                <c:formatCode>0</c:formatCode>
                <c:ptCount val="15"/>
                <c:pt idx="0">
                  <c:v>0</c:v>
                </c:pt>
                <c:pt idx="1">
                  <c:v>50.100917431192663</c:v>
                </c:pt>
                <c:pt idx="2">
                  <c:v>80.394495412844037</c:v>
                </c:pt>
                <c:pt idx="3">
                  <c:v>107.19266055045871</c:v>
                </c:pt>
                <c:pt idx="4">
                  <c:v>131.66055045871559</c:v>
                </c:pt>
                <c:pt idx="5">
                  <c:v>154.03119266055046</c:v>
                </c:pt>
                <c:pt idx="6">
                  <c:v>172.44036697247705</c:v>
                </c:pt>
                <c:pt idx="7">
                  <c:v>191.54862385321101</c:v>
                </c:pt>
                <c:pt idx="8">
                  <c:v>214.38532110091742</c:v>
                </c:pt>
                <c:pt idx="9">
                  <c:v>236.52293577981652</c:v>
                </c:pt>
                <c:pt idx="10">
                  <c:v>259.82568807339447</c:v>
                </c:pt>
                <c:pt idx="11">
                  <c:v>279.16697247706423</c:v>
                </c:pt>
                <c:pt idx="12">
                  <c:v>315.28623853211008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SF!$FL$4:$FL$18</c:f>
              <c:numCache>
                <c:formatCode>General</c:formatCode>
                <c:ptCount val="15"/>
                <c:pt idx="0">
                  <c:v>0</c:v>
                </c:pt>
                <c:pt idx="1">
                  <c:v>0.18</c:v>
                </c:pt>
                <c:pt idx="2">
                  <c:v>0.43</c:v>
                </c:pt>
                <c:pt idx="3">
                  <c:v>0.72</c:v>
                </c:pt>
                <c:pt idx="4">
                  <c:v>1.006</c:v>
                </c:pt>
                <c:pt idx="5">
                  <c:v>1.32</c:v>
                </c:pt>
                <c:pt idx="6">
                  <c:v>1.6</c:v>
                </c:pt>
                <c:pt idx="7">
                  <c:v>1.84</c:v>
                </c:pt>
                <c:pt idx="8">
                  <c:v>2.15</c:v>
                </c:pt>
                <c:pt idx="9">
                  <c:v>2.4300000000000002</c:v>
                </c:pt>
                <c:pt idx="10">
                  <c:v>2.69</c:v>
                </c:pt>
                <c:pt idx="11">
                  <c:v>2.89</c:v>
                </c:pt>
                <c:pt idx="12">
                  <c:v>3.1680000000000001</c:v>
                </c:pt>
                <c:pt idx="13">
                  <c:v>3.35</c:v>
                </c:pt>
                <c:pt idx="14">
                  <c:v>3.35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901-44F3-996F-1AE8C3AFC87A}"/>
            </c:ext>
          </c:extLst>
        </c:ser>
        <c:ser>
          <c:idx val="2"/>
          <c:order val="35"/>
          <c:tx>
            <c:strRef>
              <c:f>SF!$FO$2</c:f>
              <c:strCache>
                <c:ptCount val="1"/>
                <c:pt idx="0">
                  <c:v>1983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SF!$FP$4:$FP$19</c:f>
              <c:numCache>
                <c:formatCode>0</c:formatCode>
                <c:ptCount val="16"/>
                <c:pt idx="0">
                  <c:v>0</c:v>
                </c:pt>
                <c:pt idx="1">
                  <c:v>49.267241379310349</c:v>
                </c:pt>
                <c:pt idx="2">
                  <c:v>83.285098522167488</c:v>
                </c:pt>
                <c:pt idx="3">
                  <c:v>104.39963054187193</c:v>
                </c:pt>
                <c:pt idx="4">
                  <c:v>123.16810344827587</c:v>
                </c:pt>
                <c:pt idx="5">
                  <c:v>143.10960591133005</c:v>
                </c:pt>
                <c:pt idx="6">
                  <c:v>164.22413793103448</c:v>
                </c:pt>
                <c:pt idx="7">
                  <c:v>182.99261083743843</c:v>
                </c:pt>
                <c:pt idx="8">
                  <c:v>201.76108374384236</c:v>
                </c:pt>
                <c:pt idx="9">
                  <c:v>221.70258620689654</c:v>
                </c:pt>
                <c:pt idx="10">
                  <c:v>245.16317733990147</c:v>
                </c:pt>
                <c:pt idx="11">
                  <c:v>265.10467980295567</c:v>
                </c:pt>
                <c:pt idx="12">
                  <c:v>295.60344827586209</c:v>
                </c:pt>
                <c:pt idx="13">
                  <c:v>344.87068965517238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SF!$FQ$4:$FQ$19</c:f>
              <c:numCache>
                <c:formatCode>General</c:formatCode>
                <c:ptCount val="16"/>
                <c:pt idx="0">
                  <c:v>0</c:v>
                </c:pt>
                <c:pt idx="1">
                  <c:v>0.1825</c:v>
                </c:pt>
                <c:pt idx="2">
                  <c:v>0.46250000000000002</c:v>
                </c:pt>
                <c:pt idx="3">
                  <c:v>0.6875</c:v>
                </c:pt>
                <c:pt idx="4">
                  <c:v>0.9375</c:v>
                </c:pt>
                <c:pt idx="5">
                  <c:v>1.1875</c:v>
                </c:pt>
                <c:pt idx="6">
                  <c:v>1.4750000000000001</c:v>
                </c:pt>
                <c:pt idx="7">
                  <c:v>1.7749999999999999</c:v>
                </c:pt>
                <c:pt idx="8">
                  <c:v>2.0375000000000001</c:v>
                </c:pt>
                <c:pt idx="9">
                  <c:v>2.2875000000000001</c:v>
                </c:pt>
                <c:pt idx="10">
                  <c:v>2.5375000000000001</c:v>
                </c:pt>
                <c:pt idx="11">
                  <c:v>2.8075000000000001</c:v>
                </c:pt>
                <c:pt idx="12">
                  <c:v>3.04</c:v>
                </c:pt>
                <c:pt idx="13">
                  <c:v>3.3624999999999998</c:v>
                </c:pt>
                <c:pt idx="14">
                  <c:v>3.42</c:v>
                </c:pt>
                <c:pt idx="15">
                  <c:v>3.42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901-44F3-996F-1AE8C3AFC87A}"/>
            </c:ext>
          </c:extLst>
        </c:ser>
        <c:ser>
          <c:idx val="1"/>
          <c:order val="36"/>
          <c:tx>
            <c:strRef>
              <c:f>SF!$FT$2</c:f>
              <c:strCache>
                <c:ptCount val="1"/>
                <c:pt idx="0">
                  <c:v>1982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SF!$FU$4:$FU$25</c:f>
              <c:numCache>
                <c:formatCode>0</c:formatCode>
                <c:ptCount val="22"/>
                <c:pt idx="0">
                  <c:v>0</c:v>
                </c:pt>
                <c:pt idx="1">
                  <c:v>25.711656441717793</c:v>
                </c:pt>
                <c:pt idx="2">
                  <c:v>49.085889570552148</c:v>
                </c:pt>
                <c:pt idx="3">
                  <c:v>72.460122699386503</c:v>
                </c:pt>
                <c:pt idx="4">
                  <c:v>91.159509202453989</c:v>
                </c:pt>
                <c:pt idx="5">
                  <c:v>105.1840490797546</c:v>
                </c:pt>
                <c:pt idx="6">
                  <c:v>119.20858895705523</c:v>
                </c:pt>
                <c:pt idx="7">
                  <c:v>137.90797546012271</c:v>
                </c:pt>
                <c:pt idx="8">
                  <c:v>151.9325153374233</c:v>
                </c:pt>
                <c:pt idx="9">
                  <c:v>170.6319018404908</c:v>
                </c:pt>
                <c:pt idx="10">
                  <c:v>185.82515337423314</c:v>
                </c:pt>
                <c:pt idx="11">
                  <c:v>198.68098159509202</c:v>
                </c:pt>
                <c:pt idx="12">
                  <c:v>217.38036809815952</c:v>
                </c:pt>
                <c:pt idx="13">
                  <c:v>231.40490797546013</c:v>
                </c:pt>
                <c:pt idx="14">
                  <c:v>245.42944785276072</c:v>
                </c:pt>
                <c:pt idx="15">
                  <c:v>259.45398773006133</c:v>
                </c:pt>
                <c:pt idx="16">
                  <c:v>278.15337423312883</c:v>
                </c:pt>
                <c:pt idx="17">
                  <c:v>292.17791411042947</c:v>
                </c:pt>
                <c:pt idx="18">
                  <c:v>317.88957055214723</c:v>
                </c:pt>
                <c:pt idx="19">
                  <c:v>338.92638036809814</c:v>
                </c:pt>
                <c:pt idx="20">
                  <c:v>381</c:v>
                </c:pt>
                <c:pt idx="21">
                  <c:v>381</c:v>
                </c:pt>
              </c:numCache>
            </c:numRef>
          </c:xVal>
          <c:yVal>
            <c:numRef>
              <c:f>SF!$FV$4:$FV$25</c:f>
              <c:numCache>
                <c:formatCode>General</c:formatCode>
                <c:ptCount val="22"/>
                <c:pt idx="0">
                  <c:v>0</c:v>
                </c:pt>
                <c:pt idx="1">
                  <c:v>7.4999999999999997E-2</c:v>
                </c:pt>
                <c:pt idx="2">
                  <c:v>0.17499999999999999</c:v>
                </c:pt>
                <c:pt idx="3">
                  <c:v>0.375</c:v>
                </c:pt>
                <c:pt idx="4">
                  <c:v>0.57499999999999996</c:v>
                </c:pt>
                <c:pt idx="5">
                  <c:v>0.77500000000000002</c:v>
                </c:pt>
                <c:pt idx="6">
                  <c:v>0.92500000000000004</c:v>
                </c:pt>
                <c:pt idx="7">
                  <c:v>1.175</c:v>
                </c:pt>
                <c:pt idx="8">
                  <c:v>1.35</c:v>
                </c:pt>
                <c:pt idx="9">
                  <c:v>1.6</c:v>
                </c:pt>
                <c:pt idx="10">
                  <c:v>1.825</c:v>
                </c:pt>
                <c:pt idx="11">
                  <c:v>2.0249999999999999</c:v>
                </c:pt>
                <c:pt idx="12">
                  <c:v>2.2250000000000001</c:v>
                </c:pt>
                <c:pt idx="13">
                  <c:v>2.4249999999999998</c:v>
                </c:pt>
                <c:pt idx="14">
                  <c:v>2.625</c:v>
                </c:pt>
                <c:pt idx="15">
                  <c:v>2.75</c:v>
                </c:pt>
                <c:pt idx="16">
                  <c:v>2.94</c:v>
                </c:pt>
                <c:pt idx="17">
                  <c:v>3.1</c:v>
                </c:pt>
                <c:pt idx="18">
                  <c:v>3.2749999999999999</c:v>
                </c:pt>
                <c:pt idx="19">
                  <c:v>3.4249999999999998</c:v>
                </c:pt>
                <c:pt idx="20">
                  <c:v>3.51</c:v>
                </c:pt>
                <c:pt idx="21">
                  <c:v>3.51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1-44F3-996F-1AE8C3AFC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141072"/>
        <c:axId val="433134016"/>
      </c:scatterChart>
      <c:valAx>
        <c:axId val="43314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4016"/>
        <c:crosses val="autoZero"/>
        <c:crossBetween val="midCat"/>
      </c:valAx>
      <c:valAx>
        <c:axId val="43313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baseline="0"/>
                  <a:t>Acc. Worth ($)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41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Reactivity Curve (SF)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SF!$B$2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SF!$D$4:$D$19</c:f>
              <c:numCache>
                <c:formatCode>General</c:formatCode>
                <c:ptCount val="16"/>
                <c:pt idx="0">
                  <c:v>0</c:v>
                </c:pt>
                <c:pt idx="1">
                  <c:v>28.5</c:v>
                </c:pt>
                <c:pt idx="2">
                  <c:v>72</c:v>
                </c:pt>
                <c:pt idx="3">
                  <c:v>99.5</c:v>
                </c:pt>
                <c:pt idx="4">
                  <c:v>122</c:v>
                </c:pt>
                <c:pt idx="5">
                  <c:v>142</c:v>
                </c:pt>
                <c:pt idx="6">
                  <c:v>162</c:v>
                </c:pt>
                <c:pt idx="7">
                  <c:v>179.5</c:v>
                </c:pt>
                <c:pt idx="8">
                  <c:v>194.5</c:v>
                </c:pt>
                <c:pt idx="9">
                  <c:v>210</c:v>
                </c:pt>
                <c:pt idx="10">
                  <c:v>228</c:v>
                </c:pt>
                <c:pt idx="11">
                  <c:v>248</c:v>
                </c:pt>
                <c:pt idx="12">
                  <c:v>270</c:v>
                </c:pt>
                <c:pt idx="13">
                  <c:v>300</c:v>
                </c:pt>
                <c:pt idx="14">
                  <c:v>348.5</c:v>
                </c:pt>
                <c:pt idx="15">
                  <c:v>379</c:v>
                </c:pt>
              </c:numCache>
            </c:numRef>
          </c:xVal>
          <c:yVal>
            <c:numRef>
              <c:f>SF!$E$4:$E$19</c:f>
              <c:numCache>
                <c:formatCode>General</c:formatCode>
                <c:ptCount val="16"/>
                <c:pt idx="0">
                  <c:v>0</c:v>
                </c:pt>
                <c:pt idx="1">
                  <c:v>4.1102702092096644E-3</c:v>
                </c:pt>
                <c:pt idx="2">
                  <c:v>7.4572094835012419E-3</c:v>
                </c:pt>
                <c:pt idx="3">
                  <c:v>9.2523880204810251E-3</c:v>
                </c:pt>
                <c:pt idx="4">
                  <c:v>1.0953513867552386E-2</c:v>
                </c:pt>
                <c:pt idx="5">
                  <c:v>1.1652517474932806E-2</c:v>
                </c:pt>
                <c:pt idx="6">
                  <c:v>1.1776861650126898E-2</c:v>
                </c:pt>
                <c:pt idx="7">
                  <c:v>1.3114778776343374E-2</c:v>
                </c:pt>
                <c:pt idx="8">
                  <c:v>1.330129028779003E-2</c:v>
                </c:pt>
                <c:pt idx="9">
                  <c:v>1.1951076873498495E-2</c:v>
                </c:pt>
                <c:pt idx="10">
                  <c:v>1.1392820564029123E-2</c:v>
                </c:pt>
                <c:pt idx="11">
                  <c:v>1.1492236486893055E-2</c:v>
                </c:pt>
                <c:pt idx="12">
                  <c:v>9.1677118256795996E-3</c:v>
                </c:pt>
                <c:pt idx="13">
                  <c:v>6.8829393094274154E-3</c:v>
                </c:pt>
                <c:pt idx="14">
                  <c:v>2.9380249529715363E-3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3D-4AA4-88A8-21CE6D09A640}"/>
            </c:ext>
          </c:extLst>
        </c:ser>
        <c:ser>
          <c:idx val="15"/>
          <c:order val="1"/>
          <c:tx>
            <c:strRef>
              <c:f>SF!$F$2</c:f>
              <c:strCache>
                <c:ptCount val="1"/>
                <c:pt idx="0">
                  <c:v>2018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SF!$H$4:$H$20</c:f>
              <c:numCache>
                <c:formatCode>0.0</c:formatCode>
                <c:ptCount val="17"/>
                <c:pt idx="0">
                  <c:v>0</c:v>
                </c:pt>
                <c:pt idx="1">
                  <c:v>29</c:v>
                </c:pt>
                <c:pt idx="2">
                  <c:v>72.5</c:v>
                </c:pt>
                <c:pt idx="3">
                  <c:v>97</c:v>
                </c:pt>
                <c:pt idx="4">
                  <c:v>117.5</c:v>
                </c:pt>
                <c:pt idx="5">
                  <c:v>135</c:v>
                </c:pt>
                <c:pt idx="6">
                  <c:v>149.5</c:v>
                </c:pt>
                <c:pt idx="7">
                  <c:v>165.5</c:v>
                </c:pt>
                <c:pt idx="8">
                  <c:v>181.5</c:v>
                </c:pt>
                <c:pt idx="9">
                  <c:v>196.5</c:v>
                </c:pt>
                <c:pt idx="10">
                  <c:v>211.5</c:v>
                </c:pt>
                <c:pt idx="11">
                  <c:v>229</c:v>
                </c:pt>
                <c:pt idx="12">
                  <c:v>249</c:v>
                </c:pt>
                <c:pt idx="13">
                  <c:v>271.5</c:v>
                </c:pt>
                <c:pt idx="14">
                  <c:v>299</c:v>
                </c:pt>
                <c:pt idx="15">
                  <c:v>347</c:v>
                </c:pt>
                <c:pt idx="16">
                  <c:v>380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SF!$I$4:$I$20</c:f>
              <c:numCache>
                <c:formatCode>0.0000</c:formatCode>
                <c:ptCount val="17"/>
                <c:pt idx="0">
                  <c:v>0</c:v>
                </c:pt>
                <c:pt idx="1">
                  <c:v>4.0293103448275861E-3</c:v>
                </c:pt>
                <c:pt idx="2">
                  <c:v>8.1034482758620702E-3</c:v>
                </c:pt>
                <c:pt idx="3">
                  <c:v>9.7150000000000014E-3</c:v>
                </c:pt>
                <c:pt idx="4">
                  <c:v>1.0238095238095237E-2</c:v>
                </c:pt>
                <c:pt idx="5">
                  <c:v>1.3457142857142858E-2</c:v>
                </c:pt>
                <c:pt idx="6">
                  <c:v>1.2766666666666667E-2</c:v>
                </c:pt>
                <c:pt idx="7">
                  <c:v>1.2929411764705882E-2</c:v>
                </c:pt>
                <c:pt idx="8">
                  <c:v>1.3466666666666663E-2</c:v>
                </c:pt>
                <c:pt idx="9">
                  <c:v>1.3520000000000006E-2</c:v>
                </c:pt>
                <c:pt idx="10">
                  <c:v>1.261333333333332E-2</c:v>
                </c:pt>
                <c:pt idx="11">
                  <c:v>1.1905000000000009E-2</c:v>
                </c:pt>
                <c:pt idx="12">
                  <c:v>1.1185E-2</c:v>
                </c:pt>
                <c:pt idx="13">
                  <c:v>1.0039999999999995E-2</c:v>
                </c:pt>
                <c:pt idx="14">
                  <c:v>7.7699999999999957E-3</c:v>
                </c:pt>
                <c:pt idx="15">
                  <c:v>3.4787878787878794E-3</c:v>
                </c:pt>
                <c:pt idx="16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2E50-45B5-ABDB-989089E037B9}"/>
            </c:ext>
          </c:extLst>
        </c:ser>
        <c:ser>
          <c:idx val="16"/>
          <c:order val="2"/>
          <c:tx>
            <c:strRef>
              <c:f>SF!$J$2</c:f>
              <c:strCache>
                <c:ptCount val="1"/>
                <c:pt idx="0">
                  <c:v>2017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SF!$L$4:$L$19</c:f>
              <c:numCache>
                <c:formatCode>0.0</c:formatCode>
                <c:ptCount val="16"/>
                <c:pt idx="0">
                  <c:v>0</c:v>
                </c:pt>
                <c:pt idx="1">
                  <c:v>29</c:v>
                </c:pt>
                <c:pt idx="2">
                  <c:v>73</c:v>
                </c:pt>
                <c:pt idx="3">
                  <c:v>97.5</c:v>
                </c:pt>
                <c:pt idx="4">
                  <c:v>117.5</c:v>
                </c:pt>
                <c:pt idx="5">
                  <c:v>138</c:v>
                </c:pt>
                <c:pt idx="6">
                  <c:v>157</c:v>
                </c:pt>
                <c:pt idx="7">
                  <c:v>175</c:v>
                </c:pt>
                <c:pt idx="8">
                  <c:v>193</c:v>
                </c:pt>
                <c:pt idx="9">
                  <c:v>211</c:v>
                </c:pt>
                <c:pt idx="10">
                  <c:v>230</c:v>
                </c:pt>
                <c:pt idx="11">
                  <c:v>250</c:v>
                </c:pt>
                <c:pt idx="12">
                  <c:v>270</c:v>
                </c:pt>
                <c:pt idx="13">
                  <c:v>294.5</c:v>
                </c:pt>
                <c:pt idx="14">
                  <c:v>344.5</c:v>
                </c:pt>
                <c:pt idx="15">
                  <c:v>380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SF!$M$4:$M$19</c:f>
              <c:numCache>
                <c:formatCode>0.0000</c:formatCode>
                <c:ptCount val="16"/>
                <c:pt idx="0">
                  <c:v>0</c:v>
                </c:pt>
                <c:pt idx="1">
                  <c:v>3.9758620689655175E-3</c:v>
                </c:pt>
                <c:pt idx="2">
                  <c:v>7.069999999999999E-3</c:v>
                </c:pt>
                <c:pt idx="3">
                  <c:v>1.0168421052631582E-2</c:v>
                </c:pt>
                <c:pt idx="4">
                  <c:v>1.0623809523809521E-2</c:v>
                </c:pt>
                <c:pt idx="5">
                  <c:v>1.2004999999999998E-2</c:v>
                </c:pt>
                <c:pt idx="6">
                  <c:v>1.3127777777777775E-2</c:v>
                </c:pt>
                <c:pt idx="7">
                  <c:v>1.298888888888889E-2</c:v>
                </c:pt>
                <c:pt idx="8">
                  <c:v>1.2722222222222227E-2</c:v>
                </c:pt>
                <c:pt idx="9">
                  <c:v>1.2922222222222231E-2</c:v>
                </c:pt>
                <c:pt idx="10">
                  <c:v>1.1430000000000006E-2</c:v>
                </c:pt>
                <c:pt idx="11">
                  <c:v>1.0640000000000005E-2</c:v>
                </c:pt>
                <c:pt idx="12">
                  <c:v>9.9450000000000042E-3</c:v>
                </c:pt>
                <c:pt idx="13">
                  <c:v>8.4344827586206941E-3</c:v>
                </c:pt>
                <c:pt idx="14">
                  <c:v>3.5084507042253505E-3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2E50-45B5-ABDB-989089E037B9}"/>
            </c:ext>
          </c:extLst>
        </c:ser>
        <c:ser>
          <c:idx val="17"/>
          <c:order val="3"/>
          <c:tx>
            <c:strRef>
              <c:f>SF!$N$2</c:f>
              <c:strCache>
                <c:ptCount val="1"/>
                <c:pt idx="0">
                  <c:v>2016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SF!$P$4:$P$19</c:f>
              <c:numCache>
                <c:formatCode>0.0</c:formatCode>
                <c:ptCount val="16"/>
                <c:pt idx="0">
                  <c:v>0</c:v>
                </c:pt>
                <c:pt idx="1">
                  <c:v>25</c:v>
                </c:pt>
                <c:pt idx="2">
                  <c:v>67.5</c:v>
                </c:pt>
                <c:pt idx="3">
                  <c:v>95</c:v>
                </c:pt>
                <c:pt idx="4">
                  <c:v>115</c:v>
                </c:pt>
                <c:pt idx="5">
                  <c:v>135</c:v>
                </c:pt>
                <c:pt idx="6">
                  <c:v>155</c:v>
                </c:pt>
                <c:pt idx="7">
                  <c:v>175</c:v>
                </c:pt>
                <c:pt idx="8">
                  <c:v>195</c:v>
                </c:pt>
                <c:pt idx="9">
                  <c:v>212.5</c:v>
                </c:pt>
                <c:pt idx="10">
                  <c:v>230</c:v>
                </c:pt>
                <c:pt idx="11">
                  <c:v>248</c:v>
                </c:pt>
                <c:pt idx="12">
                  <c:v>268</c:v>
                </c:pt>
                <c:pt idx="13">
                  <c:v>293</c:v>
                </c:pt>
                <c:pt idx="14">
                  <c:v>342.5</c:v>
                </c:pt>
                <c:pt idx="15">
                  <c:v>379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SF!$Q$4:$Q$19</c:f>
              <c:numCache>
                <c:formatCode>0.0000</c:formatCode>
                <c:ptCount val="16"/>
                <c:pt idx="0">
                  <c:v>0</c:v>
                </c:pt>
                <c:pt idx="1">
                  <c:v>3.3079999999999997E-3</c:v>
                </c:pt>
                <c:pt idx="2">
                  <c:v>6.8742857142857156E-3</c:v>
                </c:pt>
                <c:pt idx="3">
                  <c:v>9.9100000000000021E-3</c:v>
                </c:pt>
                <c:pt idx="4">
                  <c:v>1.1060000000000004E-2</c:v>
                </c:pt>
                <c:pt idx="5">
                  <c:v>1.1894999999999999E-2</c:v>
                </c:pt>
                <c:pt idx="6">
                  <c:v>1.2634999999999997E-2</c:v>
                </c:pt>
                <c:pt idx="7">
                  <c:v>1.1904999999999999E-2</c:v>
                </c:pt>
                <c:pt idx="8">
                  <c:v>1.1850000000000005E-2</c:v>
                </c:pt>
                <c:pt idx="9">
                  <c:v>1.1446666666666664E-2</c:v>
                </c:pt>
                <c:pt idx="10">
                  <c:v>1.1099999999999999E-2</c:v>
                </c:pt>
                <c:pt idx="11">
                  <c:v>1.0231249999999997E-2</c:v>
                </c:pt>
                <c:pt idx="12">
                  <c:v>7.7875000000000028E-3</c:v>
                </c:pt>
                <c:pt idx="13">
                  <c:v>7.1692307692307654E-3</c:v>
                </c:pt>
                <c:pt idx="14">
                  <c:v>2.7452054794520567E-3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2E50-45B5-ABDB-989089E037B9}"/>
            </c:ext>
          </c:extLst>
        </c:ser>
        <c:ser>
          <c:idx val="18"/>
          <c:order val="4"/>
          <c:tx>
            <c:strRef>
              <c:f>SF!$R$2</c:f>
              <c:strCache>
                <c:ptCount val="1"/>
                <c:pt idx="0">
                  <c:v>2015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SF!$T$4:$T$19</c:f>
              <c:numCache>
                <c:formatCode>0.0</c:formatCode>
                <c:ptCount val="16"/>
                <c:pt idx="0">
                  <c:v>0</c:v>
                </c:pt>
                <c:pt idx="1">
                  <c:v>29</c:v>
                </c:pt>
                <c:pt idx="2">
                  <c:v>75</c:v>
                </c:pt>
                <c:pt idx="3">
                  <c:v>104.5</c:v>
                </c:pt>
                <c:pt idx="4">
                  <c:v>127</c:v>
                </c:pt>
                <c:pt idx="5">
                  <c:v>147</c:v>
                </c:pt>
                <c:pt idx="6">
                  <c:v>164.5</c:v>
                </c:pt>
                <c:pt idx="7">
                  <c:v>179.5</c:v>
                </c:pt>
                <c:pt idx="8">
                  <c:v>194.5</c:v>
                </c:pt>
                <c:pt idx="9">
                  <c:v>209.5</c:v>
                </c:pt>
                <c:pt idx="10">
                  <c:v>227</c:v>
                </c:pt>
                <c:pt idx="11">
                  <c:v>249</c:v>
                </c:pt>
                <c:pt idx="12">
                  <c:v>275.5</c:v>
                </c:pt>
                <c:pt idx="13">
                  <c:v>302.5</c:v>
                </c:pt>
                <c:pt idx="14">
                  <c:v>347</c:v>
                </c:pt>
                <c:pt idx="15">
                  <c:v>379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SF!$U$4:$U$19</c:f>
              <c:numCache>
                <c:formatCode>0.0000</c:formatCode>
                <c:ptCount val="16"/>
                <c:pt idx="0">
                  <c:v>0</c:v>
                </c:pt>
                <c:pt idx="1">
                  <c:v>3.6551724137931034E-3</c:v>
                </c:pt>
                <c:pt idx="2">
                  <c:v>5.8105882352941169E-3</c:v>
                </c:pt>
                <c:pt idx="3">
                  <c:v>9.444000000000001E-3</c:v>
                </c:pt>
                <c:pt idx="4">
                  <c:v>1.2359999999999999E-2</c:v>
                </c:pt>
                <c:pt idx="5">
                  <c:v>1.2185000000000001E-2</c:v>
                </c:pt>
                <c:pt idx="6">
                  <c:v>1.1813333333333335E-2</c:v>
                </c:pt>
                <c:pt idx="7">
                  <c:v>1.441333333333333E-2</c:v>
                </c:pt>
                <c:pt idx="8">
                  <c:v>1.2159999999999994E-2</c:v>
                </c:pt>
                <c:pt idx="9">
                  <c:v>1.1413333333333334E-2</c:v>
                </c:pt>
                <c:pt idx="10">
                  <c:v>1.238499999999999E-2</c:v>
                </c:pt>
                <c:pt idx="11">
                  <c:v>9.2416666666666671E-3</c:v>
                </c:pt>
                <c:pt idx="12">
                  <c:v>8.2793103448275847E-3</c:v>
                </c:pt>
                <c:pt idx="13">
                  <c:v>6.6360000000000065E-3</c:v>
                </c:pt>
                <c:pt idx="14">
                  <c:v>2.3031250000000031E-3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3-2E50-45B5-ABDB-989089E037B9}"/>
            </c:ext>
          </c:extLst>
        </c:ser>
        <c:ser>
          <c:idx val="19"/>
          <c:order val="5"/>
          <c:tx>
            <c:strRef>
              <c:f>SF!$V$2</c:f>
              <c:strCache>
                <c:ptCount val="1"/>
                <c:pt idx="0">
                  <c:v>2013*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SF!$X$4:$X$15</c:f>
              <c:numCache>
                <c:formatCode>0.0</c:formatCode>
                <c:ptCount val="12"/>
                <c:pt idx="0">
                  <c:v>0</c:v>
                </c:pt>
                <c:pt idx="1">
                  <c:v>29</c:v>
                </c:pt>
                <c:pt idx="2">
                  <c:v>73</c:v>
                </c:pt>
                <c:pt idx="3">
                  <c:v>103</c:v>
                </c:pt>
                <c:pt idx="4">
                  <c:v>130.5</c:v>
                </c:pt>
                <c:pt idx="5">
                  <c:v>155.5</c:v>
                </c:pt>
                <c:pt idx="6">
                  <c:v>180.5</c:v>
                </c:pt>
                <c:pt idx="7">
                  <c:v>205.5</c:v>
                </c:pt>
                <c:pt idx="8">
                  <c:v>233</c:v>
                </c:pt>
                <c:pt idx="9">
                  <c:v>265</c:v>
                </c:pt>
                <c:pt idx="10">
                  <c:v>330.5</c:v>
                </c:pt>
                <c:pt idx="11">
                  <c:v>379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SF!$Y$4:$Y$15</c:f>
              <c:numCache>
                <c:formatCode>0.0000</c:formatCode>
                <c:ptCount val="12"/>
                <c:pt idx="0">
                  <c:v>0</c:v>
                </c:pt>
                <c:pt idx="1">
                  <c:v>2.56551724137931E-3</c:v>
                </c:pt>
                <c:pt idx="2">
                  <c:v>6.2162222222222211E-3</c:v>
                </c:pt>
                <c:pt idx="3">
                  <c:v>5.6100000000000004E-3</c:v>
                </c:pt>
                <c:pt idx="4">
                  <c:v>7.8920000000000014E-3</c:v>
                </c:pt>
                <c:pt idx="5">
                  <c:v>7.3919999999999984E-3</c:v>
                </c:pt>
                <c:pt idx="6">
                  <c:v>7.5920000000000033E-3</c:v>
                </c:pt>
                <c:pt idx="7">
                  <c:v>9.387999999999997E-3</c:v>
                </c:pt>
                <c:pt idx="8">
                  <c:v>8.2973333333333336E-3</c:v>
                </c:pt>
                <c:pt idx="9">
                  <c:v>7.2349019607843108E-3</c:v>
                </c:pt>
                <c:pt idx="10">
                  <c:v>2.7409621993127156E-3</c:v>
                </c:pt>
                <c:pt idx="11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2E50-45B5-ABDB-989089E037B9}"/>
            </c:ext>
          </c:extLst>
        </c:ser>
        <c:ser>
          <c:idx val="14"/>
          <c:order val="6"/>
          <c:tx>
            <c:strRef>
              <c:f>SF!$Z$2</c:f>
              <c:strCache>
                <c:ptCount val="1"/>
                <c:pt idx="0">
                  <c:v>2013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SF!$AC$4:$AC$18</c:f>
              <c:numCache>
                <c:formatCode>0.0</c:formatCode>
                <c:ptCount val="15"/>
                <c:pt idx="0">
                  <c:v>0</c:v>
                </c:pt>
                <c:pt idx="1">
                  <c:v>33.861547762998789</c:v>
                </c:pt>
                <c:pt idx="2">
                  <c:v>82.004836759371216</c:v>
                </c:pt>
                <c:pt idx="3">
                  <c:v>108.9558645707376</c:v>
                </c:pt>
                <c:pt idx="4">
                  <c:v>133.83373639661426</c:v>
                </c:pt>
                <c:pt idx="5">
                  <c:v>156.86880290205562</c:v>
                </c:pt>
                <c:pt idx="6">
                  <c:v>176.67896009673518</c:v>
                </c:pt>
                <c:pt idx="7">
                  <c:v>195.56771463119708</c:v>
                </c:pt>
                <c:pt idx="8">
                  <c:v>216.0689238210399</c:v>
                </c:pt>
                <c:pt idx="9">
                  <c:v>237.49153567110037</c:v>
                </c:pt>
                <c:pt idx="10">
                  <c:v>258.68379685610637</c:v>
                </c:pt>
                <c:pt idx="11">
                  <c:v>283.33131801692866</c:v>
                </c:pt>
                <c:pt idx="12">
                  <c:v>314.65900846432891</c:v>
                </c:pt>
                <c:pt idx="13">
                  <c:v>356.35247883917776</c:v>
                </c:pt>
                <c:pt idx="14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SF!$AD$4:$AD$18</c:f>
              <c:numCache>
                <c:formatCode>0.0000</c:formatCode>
                <c:ptCount val="15"/>
                <c:pt idx="0">
                  <c:v>0</c:v>
                </c:pt>
                <c:pt idx="1">
                  <c:v>3.2984808446563231E-3</c:v>
                </c:pt>
                <c:pt idx="2">
                  <c:v>7.5533506900347155E-3</c:v>
                </c:pt>
                <c:pt idx="3">
                  <c:v>9.2546647578143574E-3</c:v>
                </c:pt>
                <c:pt idx="4">
                  <c:v>9.8599330626124634E-3</c:v>
                </c:pt>
                <c:pt idx="5">
                  <c:v>1.1262739059213335E-2</c:v>
                </c:pt>
                <c:pt idx="6">
                  <c:v>1.1796674406083866E-2</c:v>
                </c:pt>
                <c:pt idx="7">
                  <c:v>1.115000406925877E-2</c:v>
                </c:pt>
                <c:pt idx="8">
                  <c:v>1.0094879987827614E-2</c:v>
                </c:pt>
                <c:pt idx="9">
                  <c:v>1.1016198507101503E-2</c:v>
                </c:pt>
                <c:pt idx="10">
                  <c:v>1.0705176144648599E-2</c:v>
                </c:pt>
                <c:pt idx="11">
                  <c:v>7.5130894928456425E-3</c:v>
                </c:pt>
                <c:pt idx="12">
                  <c:v>5.7487753895627876E-3</c:v>
                </c:pt>
                <c:pt idx="13">
                  <c:v>2.372956680648566E-3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D-3C85-4002-8F09-BEFDA60FC4F4}"/>
            </c:ext>
          </c:extLst>
        </c:ser>
        <c:ser>
          <c:idx val="13"/>
          <c:order val="7"/>
          <c:tx>
            <c:strRef>
              <c:f>SF!$AE$2</c:f>
              <c:strCache>
                <c:ptCount val="1"/>
                <c:pt idx="0">
                  <c:v>2012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SF!$AH$4:$AH$19</c:f>
              <c:numCache>
                <c:formatCode>0.0</c:formatCode>
                <c:ptCount val="16"/>
                <c:pt idx="0">
                  <c:v>0</c:v>
                </c:pt>
                <c:pt idx="1">
                  <c:v>22.887742718446603</c:v>
                </c:pt>
                <c:pt idx="2">
                  <c:v>58.953276699029125</c:v>
                </c:pt>
                <c:pt idx="3">
                  <c:v>83.690533980582529</c:v>
                </c:pt>
                <c:pt idx="4">
                  <c:v>106.57827669902912</c:v>
                </c:pt>
                <c:pt idx="5">
                  <c:v>128.77245145631068</c:v>
                </c:pt>
                <c:pt idx="6">
                  <c:v>148.65473300970874</c:v>
                </c:pt>
                <c:pt idx="7">
                  <c:v>165.99393203883494</c:v>
                </c:pt>
                <c:pt idx="8">
                  <c:v>184.02669902912623</c:v>
                </c:pt>
                <c:pt idx="9">
                  <c:v>203.67779126213594</c:v>
                </c:pt>
                <c:pt idx="10">
                  <c:v>221.47936893203882</c:v>
                </c:pt>
                <c:pt idx="11">
                  <c:v>239.51213592233012</c:v>
                </c:pt>
                <c:pt idx="12">
                  <c:v>266.33009708737865</c:v>
                </c:pt>
                <c:pt idx="13">
                  <c:v>300.77730582524271</c:v>
                </c:pt>
                <c:pt idx="14">
                  <c:v>349.78944174757282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SF!$AI$4:$AI$19</c:f>
              <c:numCache>
                <c:formatCode>0.0000</c:formatCode>
                <c:ptCount val="16"/>
                <c:pt idx="0">
                  <c:v>0</c:v>
                </c:pt>
                <c:pt idx="1">
                  <c:v>4.5024099260319731E-3</c:v>
                </c:pt>
                <c:pt idx="2">
                  <c:v>6.0961151785851346E-3</c:v>
                </c:pt>
                <c:pt idx="3">
                  <c:v>6.0899583552055979E-3</c:v>
                </c:pt>
                <c:pt idx="4">
                  <c:v>8.9287877110599337E-3</c:v>
                </c:pt>
                <c:pt idx="5">
                  <c:v>1.0076275075544623E-2</c:v>
                </c:pt>
                <c:pt idx="6">
                  <c:v>1.1560621845346267E-2</c:v>
                </c:pt>
                <c:pt idx="7">
                  <c:v>1.0152814231554385E-2</c:v>
                </c:pt>
                <c:pt idx="8">
                  <c:v>9.104061992250962E-3</c:v>
                </c:pt>
                <c:pt idx="9">
                  <c:v>1.0340865531343481E-2</c:v>
                </c:pt>
                <c:pt idx="10">
                  <c:v>1.0896340898564153E-2</c:v>
                </c:pt>
                <c:pt idx="11">
                  <c:v>8.5034597947983535E-3</c:v>
                </c:pt>
                <c:pt idx="12">
                  <c:v>5.0493729950422846E-3</c:v>
                </c:pt>
                <c:pt idx="13">
                  <c:v>4.3900603333674173E-3</c:v>
                </c:pt>
                <c:pt idx="14">
                  <c:v>1.9913133080587129E-3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C-3C85-4002-8F09-BEFDA60FC4F4}"/>
            </c:ext>
          </c:extLst>
        </c:ser>
        <c:ser>
          <c:idx val="12"/>
          <c:order val="8"/>
          <c:tx>
            <c:strRef>
              <c:f>SF!$AJ$2</c:f>
              <c:strCache>
                <c:ptCount val="1"/>
                <c:pt idx="0">
                  <c:v>2011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SF!$AM$4:$AM$18</c:f>
              <c:numCache>
                <c:formatCode>0.0</c:formatCode>
                <c:ptCount val="15"/>
                <c:pt idx="0">
                  <c:v>0</c:v>
                </c:pt>
                <c:pt idx="1">
                  <c:v>31.172727272727272</c:v>
                </c:pt>
                <c:pt idx="2">
                  <c:v>78.278181818181821</c:v>
                </c:pt>
                <c:pt idx="3">
                  <c:v>105.06363636363636</c:v>
                </c:pt>
                <c:pt idx="4">
                  <c:v>126.07636363636365</c:v>
                </c:pt>
                <c:pt idx="5">
                  <c:v>146.62727272727273</c:v>
                </c:pt>
                <c:pt idx="6">
                  <c:v>164.40727272727273</c:v>
                </c:pt>
                <c:pt idx="7">
                  <c:v>182.88</c:v>
                </c:pt>
                <c:pt idx="8">
                  <c:v>204.12363636363636</c:v>
                </c:pt>
                <c:pt idx="9">
                  <c:v>224.44363636363636</c:v>
                </c:pt>
                <c:pt idx="10">
                  <c:v>244.30181818181819</c:v>
                </c:pt>
                <c:pt idx="11">
                  <c:v>266.7</c:v>
                </c:pt>
                <c:pt idx="12">
                  <c:v>294.87090909090909</c:v>
                </c:pt>
                <c:pt idx="13">
                  <c:v>345.67090909090911</c:v>
                </c:pt>
                <c:pt idx="14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SF!$AN$4:$AN$18</c:f>
              <c:numCache>
                <c:formatCode>0.0000</c:formatCode>
                <c:ptCount val="15"/>
                <c:pt idx="0">
                  <c:v>0</c:v>
                </c:pt>
                <c:pt idx="1">
                  <c:v>3.4337707786526689E-3</c:v>
                </c:pt>
                <c:pt idx="2">
                  <c:v>6.4298470843318477E-3</c:v>
                </c:pt>
                <c:pt idx="3">
                  <c:v>8.8501051730235838E-3</c:v>
                </c:pt>
                <c:pt idx="4">
                  <c:v>9.9916338582677153E-3</c:v>
                </c:pt>
                <c:pt idx="5">
                  <c:v>1.0164173228346472E-2</c:v>
                </c:pt>
                <c:pt idx="6">
                  <c:v>1.1218791010498658E-2</c:v>
                </c:pt>
                <c:pt idx="7">
                  <c:v>1.0366082494896485E-2</c:v>
                </c:pt>
                <c:pt idx="8">
                  <c:v>1.2386264216972863E-2</c:v>
                </c:pt>
                <c:pt idx="9">
                  <c:v>1.0459153543307084E-2</c:v>
                </c:pt>
                <c:pt idx="10">
                  <c:v>1.0462270341207336E-2</c:v>
                </c:pt>
                <c:pt idx="11">
                  <c:v>8.3801399825021959E-3</c:v>
                </c:pt>
                <c:pt idx="12">
                  <c:v>7.5137795275590381E-3</c:v>
                </c:pt>
                <c:pt idx="13">
                  <c:v>3.3333247559741287E-3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B-3C85-4002-8F09-BEFDA60FC4F4}"/>
            </c:ext>
          </c:extLst>
        </c:ser>
        <c:ser>
          <c:idx val="11"/>
          <c:order val="9"/>
          <c:tx>
            <c:strRef>
              <c:f>SF!$AO$2</c:f>
              <c:strCache>
                <c:ptCount val="1"/>
                <c:pt idx="0">
                  <c:v>2010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SF!$AR$4:$AR$17</c:f>
              <c:numCache>
                <c:formatCode>0.0</c:formatCode>
                <c:ptCount val="14"/>
                <c:pt idx="0">
                  <c:v>0</c:v>
                </c:pt>
                <c:pt idx="1">
                  <c:v>25.32395209580838</c:v>
                </c:pt>
                <c:pt idx="2">
                  <c:v>67.986826347305396</c:v>
                </c:pt>
                <c:pt idx="3">
                  <c:v>98.101796407185617</c:v>
                </c:pt>
                <c:pt idx="4">
                  <c:v>123.65389221556886</c:v>
                </c:pt>
                <c:pt idx="5">
                  <c:v>149.6622754491018</c:v>
                </c:pt>
                <c:pt idx="6">
                  <c:v>174.07365269461079</c:v>
                </c:pt>
                <c:pt idx="7">
                  <c:v>195.97544910179641</c:v>
                </c:pt>
                <c:pt idx="8">
                  <c:v>217.42095808383232</c:v>
                </c:pt>
                <c:pt idx="9">
                  <c:v>239.55089820359279</c:v>
                </c:pt>
                <c:pt idx="10">
                  <c:v>264.19041916167669</c:v>
                </c:pt>
                <c:pt idx="11">
                  <c:v>292.70838323353297</c:v>
                </c:pt>
                <c:pt idx="12">
                  <c:v>344.49700598802394</c:v>
                </c:pt>
                <c:pt idx="13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SF!$AS$4:$AS$17</c:f>
              <c:numCache>
                <c:formatCode>0.0000</c:formatCode>
                <c:ptCount val="14"/>
                <c:pt idx="0">
                  <c:v>0</c:v>
                </c:pt>
                <c:pt idx="1">
                  <c:v>3.0114770282093123E-3</c:v>
                </c:pt>
                <c:pt idx="2">
                  <c:v>4.6686869733388574E-3</c:v>
                </c:pt>
                <c:pt idx="3">
                  <c:v>6.1560508061492356E-3</c:v>
                </c:pt>
                <c:pt idx="4">
                  <c:v>8.007949779715029E-3</c:v>
                </c:pt>
                <c:pt idx="5">
                  <c:v>7.2900812743234731E-3</c:v>
                </c:pt>
                <c:pt idx="6">
                  <c:v>1.0735928973164057E-2</c:v>
                </c:pt>
                <c:pt idx="7">
                  <c:v>1.0288587703132868E-2</c:v>
                </c:pt>
                <c:pt idx="8">
                  <c:v>1.0142496509744805E-2</c:v>
                </c:pt>
                <c:pt idx="9">
                  <c:v>8.2786896850393591E-3</c:v>
                </c:pt>
                <c:pt idx="10">
                  <c:v>7.7911568467734548E-3</c:v>
                </c:pt>
                <c:pt idx="11">
                  <c:v>6.2274441963411208E-3</c:v>
                </c:pt>
                <c:pt idx="12">
                  <c:v>2.8810376476377953E-3</c:v>
                </c:pt>
                <c:pt idx="13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A-3C85-4002-8F09-BEFDA60FC4F4}"/>
            </c:ext>
          </c:extLst>
        </c:ser>
        <c:ser>
          <c:idx val="10"/>
          <c:order val="10"/>
          <c:tx>
            <c:strRef>
              <c:f>SF!$AT$2</c:f>
              <c:strCache>
                <c:ptCount val="1"/>
                <c:pt idx="0">
                  <c:v>2009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SF!$AW$4:$AW$17</c:f>
              <c:numCache>
                <c:formatCode>0.0</c:formatCode>
                <c:ptCount val="14"/>
                <c:pt idx="0">
                  <c:v>0</c:v>
                </c:pt>
                <c:pt idx="1">
                  <c:v>29.658682634730539</c:v>
                </c:pt>
                <c:pt idx="2">
                  <c:v>74.602994011976051</c:v>
                </c:pt>
                <c:pt idx="3">
                  <c:v>102.43652694610778</c:v>
                </c:pt>
                <c:pt idx="4">
                  <c:v>126.84790419161678</c:v>
                </c:pt>
                <c:pt idx="5">
                  <c:v>148.97784431137725</c:v>
                </c:pt>
                <c:pt idx="6">
                  <c:v>169.51077844311376</c:v>
                </c:pt>
                <c:pt idx="7">
                  <c:v>192.09700598802394</c:v>
                </c:pt>
                <c:pt idx="8">
                  <c:v>215.36766467065868</c:v>
                </c:pt>
                <c:pt idx="9">
                  <c:v>239.55089820359282</c:v>
                </c:pt>
                <c:pt idx="10">
                  <c:v>267.38443113772456</c:v>
                </c:pt>
                <c:pt idx="11">
                  <c:v>299.09640718562872</c:v>
                </c:pt>
                <c:pt idx="12">
                  <c:v>348.60359281437127</c:v>
                </c:pt>
                <c:pt idx="13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SF!$AX$4:$AX$17</c:f>
              <c:numCache>
                <c:formatCode>0.0000</c:formatCode>
                <c:ptCount val="14"/>
                <c:pt idx="0">
                  <c:v>0</c:v>
                </c:pt>
                <c:pt idx="1">
                  <c:v>3.7510094891984656E-3</c:v>
                </c:pt>
                <c:pt idx="2">
                  <c:v>6.83321581071023E-3</c:v>
                </c:pt>
                <c:pt idx="3">
                  <c:v>6.4712001908852302E-3</c:v>
                </c:pt>
                <c:pt idx="4">
                  <c:v>9.6683323238441216E-3</c:v>
                </c:pt>
                <c:pt idx="5">
                  <c:v>1.0665791776028008E-2</c:v>
                </c:pt>
                <c:pt idx="6">
                  <c:v>1.1649577136191323E-2</c:v>
                </c:pt>
                <c:pt idx="7">
                  <c:v>9.1194954797316954E-3</c:v>
                </c:pt>
                <c:pt idx="8">
                  <c:v>9.4695428696412835E-3</c:v>
                </c:pt>
                <c:pt idx="9">
                  <c:v>8.7815186894741621E-3</c:v>
                </c:pt>
                <c:pt idx="10">
                  <c:v>6.9788795931758621E-3</c:v>
                </c:pt>
                <c:pt idx="11">
                  <c:v>6.8407174103237208E-3</c:v>
                </c:pt>
                <c:pt idx="12">
                  <c:v>3.1824516653728117E-3</c:v>
                </c:pt>
                <c:pt idx="13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9-3C85-4002-8F09-BEFDA60FC4F4}"/>
            </c:ext>
          </c:extLst>
        </c:ser>
        <c:ser>
          <c:idx val="9"/>
          <c:order val="11"/>
          <c:tx>
            <c:strRef>
              <c:f>SF!$AY$2</c:f>
              <c:strCache>
                <c:ptCount val="1"/>
                <c:pt idx="0">
                  <c:v>2007*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SF!$BB$4:$BB$19</c:f>
              <c:numCache>
                <c:formatCode>0.0</c:formatCode>
                <c:ptCount val="16"/>
                <c:pt idx="0">
                  <c:v>0</c:v>
                </c:pt>
                <c:pt idx="1">
                  <c:v>29.501200480192075</c:v>
                </c:pt>
                <c:pt idx="2">
                  <c:v>73.409963985594231</c:v>
                </c:pt>
                <c:pt idx="3">
                  <c:v>97.193877551020421</c:v>
                </c:pt>
                <c:pt idx="4">
                  <c:v>116.40396158463386</c:v>
                </c:pt>
                <c:pt idx="5">
                  <c:v>134.9279711884754</c:v>
                </c:pt>
                <c:pt idx="6">
                  <c:v>152.53721488595437</c:v>
                </c:pt>
                <c:pt idx="7">
                  <c:v>169.91776710684275</c:v>
                </c:pt>
                <c:pt idx="8">
                  <c:v>187.75570228091237</c:v>
                </c:pt>
                <c:pt idx="9">
                  <c:v>206.96578631452581</c:v>
                </c:pt>
                <c:pt idx="10">
                  <c:v>226.63325330132054</c:v>
                </c:pt>
                <c:pt idx="11">
                  <c:v>245.61464585834332</c:v>
                </c:pt>
                <c:pt idx="12">
                  <c:v>265.7394957983193</c:v>
                </c:pt>
                <c:pt idx="13">
                  <c:v>292.95378151260502</c:v>
                </c:pt>
                <c:pt idx="14">
                  <c:v>345.09543817527015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SF!$BC$4:$BC$19</c:f>
              <c:numCache>
                <c:formatCode>0.0000</c:formatCode>
                <c:ptCount val="16"/>
                <c:pt idx="0">
                  <c:v>0</c:v>
                </c:pt>
                <c:pt idx="1">
                  <c:v>3.6059065291257201E-3</c:v>
                </c:pt>
                <c:pt idx="2">
                  <c:v>5.5078132594536785E-3</c:v>
                </c:pt>
                <c:pt idx="3">
                  <c:v>8.5722762093762648E-3</c:v>
                </c:pt>
                <c:pt idx="4">
                  <c:v>9.3360607540336569E-3</c:v>
                </c:pt>
                <c:pt idx="5">
                  <c:v>9.2219931390155069E-3</c:v>
                </c:pt>
                <c:pt idx="6">
                  <c:v>1.1256347668079971E-2</c:v>
                </c:pt>
                <c:pt idx="7">
                  <c:v>1.0259045029281247E-2</c:v>
                </c:pt>
                <c:pt idx="8">
                  <c:v>1.043784449708015E-2</c:v>
                </c:pt>
                <c:pt idx="9">
                  <c:v>1.0863399730072479E-2</c:v>
                </c:pt>
                <c:pt idx="10">
                  <c:v>1.059211133492036E-2</c:v>
                </c:pt>
                <c:pt idx="11">
                  <c:v>9.2067270341207406E-3</c:v>
                </c:pt>
                <c:pt idx="12">
                  <c:v>8.7453056041605914E-3</c:v>
                </c:pt>
                <c:pt idx="13">
                  <c:v>6.6764560459872052E-3</c:v>
                </c:pt>
                <c:pt idx="14">
                  <c:v>3.3713682565157063E-3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8-3C85-4002-8F09-BEFDA60FC4F4}"/>
            </c:ext>
          </c:extLst>
        </c:ser>
        <c:ser>
          <c:idx val="8"/>
          <c:order val="12"/>
          <c:tx>
            <c:strRef>
              <c:f>SF!$BD$2</c:f>
              <c:strCache>
                <c:ptCount val="1"/>
                <c:pt idx="0">
                  <c:v>2007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SF!$BG$4:$BG$19</c:f>
              <c:numCache>
                <c:formatCode>0.0</c:formatCode>
                <c:ptCount val="16"/>
                <c:pt idx="0">
                  <c:v>0</c:v>
                </c:pt>
                <c:pt idx="1">
                  <c:v>24.333941605839417</c:v>
                </c:pt>
                <c:pt idx="2">
                  <c:v>61.414233576642346</c:v>
                </c:pt>
                <c:pt idx="3">
                  <c:v>86.443430656934311</c:v>
                </c:pt>
                <c:pt idx="4">
                  <c:v>107.30109489051097</c:v>
                </c:pt>
                <c:pt idx="5">
                  <c:v>126.07299270072994</c:v>
                </c:pt>
                <c:pt idx="6">
                  <c:v>145.54014598540147</c:v>
                </c:pt>
                <c:pt idx="7">
                  <c:v>163.38503649635038</c:v>
                </c:pt>
                <c:pt idx="8">
                  <c:v>180.99817518248176</c:v>
                </c:pt>
                <c:pt idx="9">
                  <c:v>196.9890510948905</c:v>
                </c:pt>
                <c:pt idx="10">
                  <c:v>213.44343065693431</c:v>
                </c:pt>
                <c:pt idx="11">
                  <c:v>232.67883211678833</c:v>
                </c:pt>
                <c:pt idx="12">
                  <c:v>252.84124087591243</c:v>
                </c:pt>
                <c:pt idx="13">
                  <c:v>275.32116788321173</c:v>
                </c:pt>
                <c:pt idx="14">
                  <c:v>301.97262773722628</c:v>
                </c:pt>
                <c:pt idx="15">
                  <c:v>348.78649635036498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SF!$BH$4:$BH$19</c:f>
              <c:numCache>
                <c:formatCode>0.0000</c:formatCode>
                <c:ptCount val="16"/>
                <c:pt idx="0">
                  <c:v>0</c:v>
                </c:pt>
                <c:pt idx="1">
                  <c:v>4.0020232470941129E-3</c:v>
                </c:pt>
                <c:pt idx="2">
                  <c:v>7.2707086614173209E-3</c:v>
                </c:pt>
                <c:pt idx="3">
                  <c:v>8.7728034467389679E-3</c:v>
                </c:pt>
                <c:pt idx="4">
                  <c:v>1.1191491806767401E-2</c:v>
                </c:pt>
                <c:pt idx="5">
                  <c:v>9.1021152469577676E-3</c:v>
                </c:pt>
                <c:pt idx="6">
                  <c:v>1.2094295275590543E-2</c:v>
                </c:pt>
                <c:pt idx="7">
                  <c:v>1.2424171100234109E-2</c:v>
                </c:pt>
                <c:pt idx="8">
                  <c:v>1.1877205733898642E-2</c:v>
                </c:pt>
                <c:pt idx="9">
                  <c:v>1.2163154855643028E-2</c:v>
                </c:pt>
                <c:pt idx="10">
                  <c:v>1.2949091607451522E-2</c:v>
                </c:pt>
                <c:pt idx="11">
                  <c:v>1.2204146981627296E-2</c:v>
                </c:pt>
                <c:pt idx="12">
                  <c:v>1.0720759405074359E-2</c:v>
                </c:pt>
                <c:pt idx="13">
                  <c:v>7.8743882495457326E-3</c:v>
                </c:pt>
                <c:pt idx="14">
                  <c:v>8.3254768153980564E-3</c:v>
                </c:pt>
                <c:pt idx="15">
                  <c:v>3.7412881663173481E-3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7-3C85-4002-8F09-BEFDA60FC4F4}"/>
            </c:ext>
          </c:extLst>
        </c:ser>
        <c:ser>
          <c:idx val="7"/>
          <c:order val="13"/>
          <c:tx>
            <c:strRef>
              <c:f>SF!$BI$2</c:f>
              <c:strCache>
                <c:ptCount val="1"/>
                <c:pt idx="0">
                  <c:v>2006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SF!$BL$4:$BL$19</c:f>
              <c:numCache>
                <c:formatCode>0.0</c:formatCode>
                <c:ptCount val="16"/>
                <c:pt idx="0">
                  <c:v>0</c:v>
                </c:pt>
                <c:pt idx="1">
                  <c:v>23.350121359223301</c:v>
                </c:pt>
                <c:pt idx="2">
                  <c:v>61.496359223300971</c:v>
                </c:pt>
                <c:pt idx="3">
                  <c:v>88.314320388349515</c:v>
                </c:pt>
                <c:pt idx="4">
                  <c:v>110.73968446601943</c:v>
                </c:pt>
                <c:pt idx="5">
                  <c:v>131.77791262135923</c:v>
                </c:pt>
                <c:pt idx="6">
                  <c:v>152.12257281553397</c:v>
                </c:pt>
                <c:pt idx="7">
                  <c:v>172.92961165048541</c:v>
                </c:pt>
                <c:pt idx="8">
                  <c:v>192.81189320388347</c:v>
                </c:pt>
                <c:pt idx="9">
                  <c:v>211.76941747572815</c:v>
                </c:pt>
                <c:pt idx="10">
                  <c:v>233.27002427184465</c:v>
                </c:pt>
                <c:pt idx="11">
                  <c:v>254.07706310679612</c:v>
                </c:pt>
                <c:pt idx="12">
                  <c:v>275.808859223301</c:v>
                </c:pt>
                <c:pt idx="13">
                  <c:v>301.70206310679612</c:v>
                </c:pt>
                <c:pt idx="14">
                  <c:v>348.17111650485435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SF!$BM$4:$BM$19</c:f>
              <c:numCache>
                <c:formatCode>0.0000</c:formatCode>
                <c:ptCount val="16"/>
                <c:pt idx="0">
                  <c:v>0</c:v>
                </c:pt>
                <c:pt idx="1">
                  <c:v>2.712619734414386E-3</c:v>
                </c:pt>
                <c:pt idx="2">
                  <c:v>5.4943471128608944E-3</c:v>
                </c:pt>
                <c:pt idx="3">
                  <c:v>7.8398950131233561E-3</c:v>
                </c:pt>
                <c:pt idx="4">
                  <c:v>9.0546281714785626E-3</c:v>
                </c:pt>
                <c:pt idx="5">
                  <c:v>7.3720871847540847E-3</c:v>
                </c:pt>
                <c:pt idx="6">
                  <c:v>8.2132233470816156E-3</c:v>
                </c:pt>
                <c:pt idx="7">
                  <c:v>7.9881321084864353E-3</c:v>
                </c:pt>
                <c:pt idx="8">
                  <c:v>9.9007487221992076E-3</c:v>
                </c:pt>
                <c:pt idx="9">
                  <c:v>9.1444142209496492E-3</c:v>
                </c:pt>
                <c:pt idx="10">
                  <c:v>8.3468123627403624E-3</c:v>
                </c:pt>
                <c:pt idx="11">
                  <c:v>8.3001344344152093E-3</c:v>
                </c:pt>
                <c:pt idx="12">
                  <c:v>7.3267567969098214E-3</c:v>
                </c:pt>
                <c:pt idx="13">
                  <c:v>4.7202491214022027E-3</c:v>
                </c:pt>
                <c:pt idx="14">
                  <c:v>2.7778891723041692E-3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6-3C85-4002-8F09-BEFDA60FC4F4}"/>
            </c:ext>
          </c:extLst>
        </c:ser>
        <c:ser>
          <c:idx val="6"/>
          <c:order val="14"/>
          <c:tx>
            <c:strRef>
              <c:f>SF!$BN$2</c:f>
              <c:strCache>
                <c:ptCount val="1"/>
                <c:pt idx="0">
                  <c:v>2005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SF!$BQ$4:$BQ$19</c:f>
              <c:numCache>
                <c:formatCode>0.0</c:formatCode>
                <c:ptCount val="16"/>
                <c:pt idx="0">
                  <c:v>0</c:v>
                </c:pt>
                <c:pt idx="1">
                  <c:v>25.059683313032885</c:v>
                </c:pt>
                <c:pt idx="2">
                  <c:v>67.289890377588307</c:v>
                </c:pt>
                <c:pt idx="3">
                  <c:v>96.990255785627284</c:v>
                </c:pt>
                <c:pt idx="4">
                  <c:v>122.28197320341047</c:v>
                </c:pt>
                <c:pt idx="5">
                  <c:v>145.71741778319122</c:v>
                </c:pt>
                <c:pt idx="6">
                  <c:v>167.52862362971985</c:v>
                </c:pt>
                <c:pt idx="7">
                  <c:v>190.96406820950062</c:v>
                </c:pt>
                <c:pt idx="8">
                  <c:v>212.31120584652862</c:v>
                </c:pt>
                <c:pt idx="9">
                  <c:v>229.48172959805117</c:v>
                </c:pt>
                <c:pt idx="10">
                  <c:v>248.97259439707673</c:v>
                </c:pt>
                <c:pt idx="11">
                  <c:v>270.31973203410473</c:v>
                </c:pt>
                <c:pt idx="12">
                  <c:v>292.36297198538364</c:v>
                </c:pt>
                <c:pt idx="13">
                  <c:v>318.58282582216805</c:v>
                </c:pt>
                <c:pt idx="14">
                  <c:v>356.86845310596834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SF!$BR$4:$BR$19</c:f>
              <c:numCache>
                <c:formatCode>0.0000</c:formatCode>
                <c:ptCount val="16"/>
                <c:pt idx="0">
                  <c:v>0</c:v>
                </c:pt>
                <c:pt idx="1">
                  <c:v>2.4816754155730539E-3</c:v>
                </c:pt>
                <c:pt idx="2">
                  <c:v>4.3266006951833726E-3</c:v>
                </c:pt>
                <c:pt idx="3">
                  <c:v>7.172476912608145E-3</c:v>
                </c:pt>
                <c:pt idx="4">
                  <c:v>7.2426657122405189E-3</c:v>
                </c:pt>
                <c:pt idx="5">
                  <c:v>6.572778158165005E-3</c:v>
                </c:pt>
                <c:pt idx="6">
                  <c:v>8.064996172353454E-3</c:v>
                </c:pt>
                <c:pt idx="7">
                  <c:v>7.8644099440400173E-3</c:v>
                </c:pt>
                <c:pt idx="8">
                  <c:v>8.7978888215895987E-3</c:v>
                </c:pt>
                <c:pt idx="9">
                  <c:v>8.7080794900637488E-3</c:v>
                </c:pt>
                <c:pt idx="10">
                  <c:v>8.6246997696716506E-3</c:v>
                </c:pt>
                <c:pt idx="11">
                  <c:v>8.2500903375450317E-3</c:v>
                </c:pt>
                <c:pt idx="12">
                  <c:v>6.9568685645063476E-3</c:v>
                </c:pt>
                <c:pt idx="13">
                  <c:v>5.8396587926509303E-3</c:v>
                </c:pt>
                <c:pt idx="14">
                  <c:v>1.4207543408035481E-3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3C85-4002-8F09-BEFDA60FC4F4}"/>
            </c:ext>
          </c:extLst>
        </c:ser>
        <c:ser>
          <c:idx val="5"/>
          <c:order val="15"/>
          <c:tx>
            <c:strRef>
              <c:f>SF!$BS$2</c:f>
              <c:strCache>
                <c:ptCount val="1"/>
                <c:pt idx="0">
                  <c:v>2003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SF!$BV$4:$BV$20</c:f>
              <c:numCache>
                <c:formatCode>0.0</c:formatCode>
                <c:ptCount val="17"/>
                <c:pt idx="0">
                  <c:v>0</c:v>
                </c:pt>
                <c:pt idx="1">
                  <c:v>29.96890243902439</c:v>
                </c:pt>
                <c:pt idx="2">
                  <c:v>74.341463414634148</c:v>
                </c:pt>
                <c:pt idx="3">
                  <c:v>101.75487804878048</c:v>
                </c:pt>
                <c:pt idx="4">
                  <c:v>126.14817073170732</c:v>
                </c:pt>
                <c:pt idx="5">
                  <c:v>145.89512195121952</c:v>
                </c:pt>
                <c:pt idx="6">
                  <c:v>160.99573170731708</c:v>
                </c:pt>
                <c:pt idx="7">
                  <c:v>176.32865853658535</c:v>
                </c:pt>
                <c:pt idx="8">
                  <c:v>194.21707317073171</c:v>
                </c:pt>
                <c:pt idx="9">
                  <c:v>212.33780487804879</c:v>
                </c:pt>
                <c:pt idx="10">
                  <c:v>230.92317073170733</c:v>
                </c:pt>
                <c:pt idx="11">
                  <c:v>250.67012195121953</c:v>
                </c:pt>
                <c:pt idx="12">
                  <c:v>270.18475609756098</c:v>
                </c:pt>
                <c:pt idx="13">
                  <c:v>291.09329268292686</c:v>
                </c:pt>
                <c:pt idx="14">
                  <c:v>316.88048780487804</c:v>
                </c:pt>
                <c:pt idx="15">
                  <c:v>356.14207317073169</c:v>
                </c:pt>
                <c:pt idx="16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SF!$BW$4:$BW$20</c:f>
              <c:numCache>
                <c:formatCode>0.0000</c:formatCode>
                <c:ptCount val="17"/>
                <c:pt idx="0">
                  <c:v>0</c:v>
                </c:pt>
                <c:pt idx="1">
                  <c:v>4.1409591242955093E-3</c:v>
                </c:pt>
                <c:pt idx="2">
                  <c:v>7.2551011768690193E-3</c:v>
                </c:pt>
                <c:pt idx="3">
                  <c:v>1.027690288713911E-2</c:v>
                </c:pt>
                <c:pt idx="4">
                  <c:v>1.0594247147677968E-2</c:v>
                </c:pt>
                <c:pt idx="5">
                  <c:v>1.0749198016914537E-2</c:v>
                </c:pt>
                <c:pt idx="6">
                  <c:v>1.7210426282921572E-2</c:v>
                </c:pt>
                <c:pt idx="7">
                  <c:v>1.2459672270695893E-2</c:v>
                </c:pt>
                <c:pt idx="8">
                  <c:v>1.2321522309711267E-2</c:v>
                </c:pt>
                <c:pt idx="9">
                  <c:v>1.3213565409586972E-2</c:v>
                </c:pt>
                <c:pt idx="10">
                  <c:v>1.1719410073740791E-2</c:v>
                </c:pt>
                <c:pt idx="11">
                  <c:v>1.108649209546479E-2</c:v>
                </c:pt>
                <c:pt idx="12">
                  <c:v>1.0619422572178511E-2</c:v>
                </c:pt>
                <c:pt idx="13">
                  <c:v>9.0789008516792228E-3</c:v>
                </c:pt>
                <c:pt idx="14">
                  <c:v>6.4705782744898929E-3</c:v>
                </c:pt>
                <c:pt idx="15">
                  <c:v>3.0714548531900784E-3</c:v>
                </c:pt>
                <c:pt idx="16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3C85-4002-8F09-BEFDA60FC4F4}"/>
            </c:ext>
          </c:extLst>
        </c:ser>
        <c:ser>
          <c:idx val="21"/>
          <c:order val="16"/>
          <c:tx>
            <c:strRef>
              <c:f>SF!$BX$2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SF!$CA$4:$CA$20</c:f>
              <c:numCache>
                <c:formatCode>0.0</c:formatCode>
                <c:ptCount val="17"/>
                <c:pt idx="0">
                  <c:v>0</c:v>
                </c:pt>
                <c:pt idx="1">
                  <c:v>22.097069597069599</c:v>
                </c:pt>
                <c:pt idx="2">
                  <c:v>58.84798534798535</c:v>
                </c:pt>
                <c:pt idx="3">
                  <c:v>85.829670329670336</c:v>
                </c:pt>
                <c:pt idx="4">
                  <c:v>107.46153846153847</c:v>
                </c:pt>
                <c:pt idx="5">
                  <c:v>127</c:v>
                </c:pt>
                <c:pt idx="6">
                  <c:v>147.00366300366301</c:v>
                </c:pt>
                <c:pt idx="7">
                  <c:v>166.77472527472526</c:v>
                </c:pt>
                <c:pt idx="8">
                  <c:v>186.3131868131868</c:v>
                </c:pt>
                <c:pt idx="9">
                  <c:v>204.68864468864467</c:v>
                </c:pt>
                <c:pt idx="10">
                  <c:v>222.83150183150184</c:v>
                </c:pt>
                <c:pt idx="11">
                  <c:v>240.97435897435895</c:v>
                </c:pt>
                <c:pt idx="12">
                  <c:v>260.74542124542126</c:v>
                </c:pt>
                <c:pt idx="13">
                  <c:v>285.16849816849822</c:v>
                </c:pt>
                <c:pt idx="14">
                  <c:v>316.10439560439562</c:v>
                </c:pt>
                <c:pt idx="15">
                  <c:v>357.27472527472526</c:v>
                </c:pt>
                <c:pt idx="16">
                  <c:v>381</c:v>
                </c:pt>
              </c:numCache>
            </c:numRef>
          </c:xVal>
          <c:yVal>
            <c:numRef>
              <c:f>SF!$CB$4:$CB$20</c:f>
              <c:numCache>
                <c:formatCode>0.0000</c:formatCode>
                <c:ptCount val="17"/>
                <c:pt idx="0">
                  <c:v>0</c:v>
                </c:pt>
                <c:pt idx="1">
                  <c:v>3.6445254869457103E-3</c:v>
                </c:pt>
                <c:pt idx="2">
                  <c:v>6.5435228929717126E-3</c:v>
                </c:pt>
                <c:pt idx="3">
                  <c:v>8.3473674045461323E-3</c:v>
                </c:pt>
                <c:pt idx="4">
                  <c:v>1.1268236220472428E-2</c:v>
                </c:pt>
                <c:pt idx="5">
                  <c:v>1.1772080052493451E-2</c:v>
                </c:pt>
                <c:pt idx="6">
                  <c:v>1.0301988188977044E-2</c:v>
                </c:pt>
                <c:pt idx="7">
                  <c:v>1.136663248489286E-2</c:v>
                </c:pt>
                <c:pt idx="8">
                  <c:v>1.1740695217975827E-2</c:v>
                </c:pt>
                <c:pt idx="9">
                  <c:v>1.4246374326564417E-2</c:v>
                </c:pt>
                <c:pt idx="10">
                  <c:v>1.0548118110236227E-2</c:v>
                </c:pt>
                <c:pt idx="11">
                  <c:v>9.5116936040889732E-3</c:v>
                </c:pt>
                <c:pt idx="12">
                  <c:v>1.0257433405930633E-2</c:v>
                </c:pt>
                <c:pt idx="13">
                  <c:v>6.8197186396959002E-3</c:v>
                </c:pt>
                <c:pt idx="14">
                  <c:v>5.8263645669291275E-3</c:v>
                </c:pt>
                <c:pt idx="15">
                  <c:v>2.0983950903195919E-3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6C-4C9B-933E-A7E558BCF8CC}"/>
            </c:ext>
          </c:extLst>
        </c:ser>
        <c:ser>
          <c:idx val="22"/>
          <c:order val="17"/>
          <c:tx>
            <c:strRef>
              <c:f>SF!$CC$2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SF!$CF$4:$CF$20</c:f>
              <c:numCache>
                <c:formatCode>0.0</c:formatCode>
                <c:ptCount val="17"/>
                <c:pt idx="0">
                  <c:v>0</c:v>
                </c:pt>
                <c:pt idx="1">
                  <c:v>28.842490842490839</c:v>
                </c:pt>
                <c:pt idx="2">
                  <c:v>72.804029304029314</c:v>
                </c:pt>
                <c:pt idx="3">
                  <c:v>100.94871794871796</c:v>
                </c:pt>
                <c:pt idx="4">
                  <c:v>123.51098901098901</c:v>
                </c:pt>
                <c:pt idx="5">
                  <c:v>143.51465201465203</c:v>
                </c:pt>
                <c:pt idx="6">
                  <c:v>164.44871794871796</c:v>
                </c:pt>
                <c:pt idx="7">
                  <c:v>185.15018315018312</c:v>
                </c:pt>
                <c:pt idx="8">
                  <c:v>206.08424908424905</c:v>
                </c:pt>
                <c:pt idx="9">
                  <c:v>227.01831501831504</c:v>
                </c:pt>
                <c:pt idx="10">
                  <c:v>248.18498168498169</c:v>
                </c:pt>
                <c:pt idx="11">
                  <c:v>271.67765567765571</c:v>
                </c:pt>
                <c:pt idx="12">
                  <c:v>298.19413919413921</c:v>
                </c:pt>
                <c:pt idx="13">
                  <c:v>346.57509157509156</c:v>
                </c:pt>
                <c:pt idx="14">
                  <c:v>381</c:v>
                </c:pt>
              </c:numCache>
            </c:numRef>
          </c:xVal>
          <c:yVal>
            <c:numRef>
              <c:f>SF!$CG$4:$CG$20</c:f>
              <c:numCache>
                <c:formatCode>0.0000</c:formatCode>
                <c:ptCount val="17"/>
                <c:pt idx="0">
                  <c:v>0</c:v>
                </c:pt>
                <c:pt idx="1">
                  <c:v>3.8863792227584459E-3</c:v>
                </c:pt>
                <c:pt idx="2">
                  <c:v>7.8576377952755856E-3</c:v>
                </c:pt>
                <c:pt idx="3">
                  <c:v>9.1856856955380602E-3</c:v>
                </c:pt>
                <c:pt idx="4">
                  <c:v>1.2166771653543313E-2</c:v>
                </c:pt>
                <c:pt idx="5">
                  <c:v>1.1798100904053636E-2</c:v>
                </c:pt>
                <c:pt idx="6">
                  <c:v>1.1362341207349084E-2</c:v>
                </c:pt>
                <c:pt idx="7">
                  <c:v>1.2057120019088546E-2</c:v>
                </c:pt>
                <c:pt idx="8">
                  <c:v>1.048955951158278E-2</c:v>
                </c:pt>
                <c:pt idx="9">
                  <c:v>1.2389549033643508E-2</c:v>
                </c:pt>
                <c:pt idx="10">
                  <c:v>1.104313229463339E-2</c:v>
                </c:pt>
                <c:pt idx="11">
                  <c:v>9.6533743438320246E-3</c:v>
                </c:pt>
                <c:pt idx="12">
                  <c:v>7.4455196850393736E-3</c:v>
                </c:pt>
                <c:pt idx="13">
                  <c:v>3.6981942966588634E-3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6C-4C9B-933E-A7E558BCF8CC}"/>
            </c:ext>
          </c:extLst>
        </c:ser>
        <c:ser>
          <c:idx val="23"/>
          <c:order val="18"/>
          <c:tx>
            <c:strRef>
              <c:f>SF!$CH$2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SF!$CK$4:$CK$20</c:f>
              <c:numCache>
                <c:formatCode>0.0</c:formatCode>
                <c:ptCount val="17"/>
                <c:pt idx="0">
                  <c:v>0</c:v>
                </c:pt>
                <c:pt idx="1">
                  <c:v>28.737226277372265</c:v>
                </c:pt>
                <c:pt idx="2">
                  <c:v>72.770072992700733</c:v>
                </c:pt>
                <c:pt idx="3">
                  <c:v>98.958029197080293</c:v>
                </c:pt>
                <c:pt idx="4">
                  <c:v>120.27919708029196</c:v>
                </c:pt>
                <c:pt idx="5">
                  <c:v>140.20985401459853</c:v>
                </c:pt>
                <c:pt idx="6">
                  <c:v>160.1405109489051</c:v>
                </c:pt>
                <c:pt idx="7">
                  <c:v>180.07116788321167</c:v>
                </c:pt>
                <c:pt idx="8">
                  <c:v>197.68430656934308</c:v>
                </c:pt>
                <c:pt idx="9">
                  <c:v>215.06569343065695</c:v>
                </c:pt>
                <c:pt idx="10">
                  <c:v>233.37408759124088</c:v>
                </c:pt>
                <c:pt idx="11">
                  <c:v>252.37773722627736</c:v>
                </c:pt>
                <c:pt idx="12">
                  <c:v>271.84489051094891</c:v>
                </c:pt>
                <c:pt idx="13">
                  <c:v>293.62956204379566</c:v>
                </c:pt>
                <c:pt idx="14">
                  <c:v>320.74452554744528</c:v>
                </c:pt>
                <c:pt idx="15">
                  <c:v>358.28832116788323</c:v>
                </c:pt>
                <c:pt idx="16">
                  <c:v>381</c:v>
                </c:pt>
              </c:numCache>
            </c:numRef>
          </c:xVal>
          <c:yVal>
            <c:numRef>
              <c:f>SF!$CL$4:$CL$20</c:f>
              <c:numCache>
                <c:formatCode>0.0000</c:formatCode>
                <c:ptCount val="17"/>
                <c:pt idx="0">
                  <c:v>0</c:v>
                </c:pt>
                <c:pt idx="1">
                  <c:v>3.3997713995427988E-3</c:v>
                </c:pt>
                <c:pt idx="2">
                  <c:v>6.3841803865425919E-3</c:v>
                </c:pt>
                <c:pt idx="3">
                  <c:v>9.2404422851398941E-3</c:v>
                </c:pt>
                <c:pt idx="4">
                  <c:v>1.1127804024496929E-2</c:v>
                </c:pt>
                <c:pt idx="5">
                  <c:v>1.1745112348761272E-2</c:v>
                </c:pt>
                <c:pt idx="6">
                  <c:v>1.1981207349081374E-2</c:v>
                </c:pt>
                <c:pt idx="7">
                  <c:v>1.1992433262915297E-2</c:v>
                </c:pt>
                <c:pt idx="8">
                  <c:v>1.2612013498312705E-2</c:v>
                </c:pt>
                <c:pt idx="9">
                  <c:v>1.2400118110236235E-2</c:v>
                </c:pt>
                <c:pt idx="10">
                  <c:v>1.2541045830809606E-2</c:v>
                </c:pt>
                <c:pt idx="11">
                  <c:v>1.1474784837941747E-2</c:v>
                </c:pt>
                <c:pt idx="12">
                  <c:v>1.0319070482043408E-2</c:v>
                </c:pt>
                <c:pt idx="13">
                  <c:v>9.2934482246322912E-3</c:v>
                </c:pt>
                <c:pt idx="14">
                  <c:v>7.1736220472440951E-3</c:v>
                </c:pt>
                <c:pt idx="15">
                  <c:v>4.4954844930098084E-3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C6C-4C9B-933E-A7E558BCF8CC}"/>
            </c:ext>
          </c:extLst>
        </c:ser>
        <c:ser>
          <c:idx val="24"/>
          <c:order val="19"/>
          <c:tx>
            <c:strRef>
              <c:f>SF!$CM$2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SF!$CP$4:$CP$21</c:f>
              <c:numCache>
                <c:formatCode>0.0</c:formatCode>
                <c:ptCount val="18"/>
                <c:pt idx="0">
                  <c:v>0</c:v>
                </c:pt>
                <c:pt idx="1">
                  <c:v>26.749084249084248</c:v>
                </c:pt>
                <c:pt idx="2">
                  <c:v>68.384615384615387</c:v>
                </c:pt>
                <c:pt idx="3">
                  <c:v>93.040293040293051</c:v>
                </c:pt>
                <c:pt idx="4">
                  <c:v>112.81135531135531</c:v>
                </c:pt>
                <c:pt idx="5">
                  <c:v>132.11721611721612</c:v>
                </c:pt>
                <c:pt idx="6">
                  <c:v>150.95787545787545</c:v>
                </c:pt>
                <c:pt idx="7">
                  <c:v>168.86813186813185</c:v>
                </c:pt>
                <c:pt idx="8">
                  <c:v>186.3131868131868</c:v>
                </c:pt>
                <c:pt idx="9">
                  <c:v>204.68864468864467</c:v>
                </c:pt>
                <c:pt idx="10">
                  <c:v>222.36630036630035</c:v>
                </c:pt>
                <c:pt idx="11">
                  <c:v>239.34615384615384</c:v>
                </c:pt>
                <c:pt idx="12">
                  <c:v>258.65201465201466</c:v>
                </c:pt>
                <c:pt idx="13">
                  <c:v>280.05128205128204</c:v>
                </c:pt>
                <c:pt idx="14">
                  <c:v>302.84615384615381</c:v>
                </c:pt>
                <c:pt idx="15">
                  <c:v>331.45604395604391</c:v>
                </c:pt>
                <c:pt idx="16">
                  <c:v>364.48534798534797</c:v>
                </c:pt>
                <c:pt idx="17">
                  <c:v>381</c:v>
                </c:pt>
              </c:numCache>
            </c:numRef>
          </c:xVal>
          <c:yVal>
            <c:numRef>
              <c:f>SF!$CQ$4:$CQ$21</c:f>
              <c:numCache>
                <c:formatCode>0.0000</c:formatCode>
                <c:ptCount val="18"/>
                <c:pt idx="0">
                  <c:v>0</c:v>
                </c:pt>
                <c:pt idx="1">
                  <c:v>4.1646285518657997E-3</c:v>
                </c:pt>
                <c:pt idx="2">
                  <c:v>7.083624507874013E-3</c:v>
                </c:pt>
                <c:pt idx="3">
                  <c:v>1.0174803149606301E-2</c:v>
                </c:pt>
                <c:pt idx="4">
                  <c:v>1.1667863028749309E-2</c:v>
                </c:pt>
                <c:pt idx="5">
                  <c:v>1.2499960629921252E-2</c:v>
                </c:pt>
                <c:pt idx="6">
                  <c:v>1.1927693489533332E-2</c:v>
                </c:pt>
                <c:pt idx="7">
                  <c:v>1.2390091863517054E-2</c:v>
                </c:pt>
                <c:pt idx="8">
                  <c:v>1.3592125984251989E-2</c:v>
                </c:pt>
                <c:pt idx="9">
                  <c:v>1.275791338582675E-2</c:v>
                </c:pt>
                <c:pt idx="10">
                  <c:v>1.2193044619422593E-2</c:v>
                </c:pt>
                <c:pt idx="11">
                  <c:v>1.2217897424984024E-2</c:v>
                </c:pt>
                <c:pt idx="12">
                  <c:v>1.1804142416980501E-2</c:v>
                </c:pt>
                <c:pt idx="13">
                  <c:v>1.0668589524135574E-2</c:v>
                </c:pt>
                <c:pt idx="14">
                  <c:v>8.7968503937007874E-3</c:v>
                </c:pt>
                <c:pt idx="15">
                  <c:v>6.1823888211156803E-3</c:v>
                </c:pt>
                <c:pt idx="16">
                  <c:v>2.9519241432849081E-3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C6C-4C9B-933E-A7E558BCF8CC}"/>
            </c:ext>
          </c:extLst>
        </c:ser>
        <c:ser>
          <c:idx val="25"/>
          <c:order val="20"/>
          <c:tx>
            <c:strRef>
              <c:f>SF!$CR$2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SF!$CU$4:$CU$17</c:f>
              <c:numCache>
                <c:formatCode>0.0</c:formatCode>
                <c:ptCount val="14"/>
                <c:pt idx="0">
                  <c:v>0</c:v>
                </c:pt>
                <c:pt idx="1">
                  <c:v>29.54029304029304</c:v>
                </c:pt>
                <c:pt idx="2">
                  <c:v>73.967032967032964</c:v>
                </c:pt>
                <c:pt idx="3">
                  <c:v>101.18131868131869</c:v>
                </c:pt>
                <c:pt idx="4">
                  <c:v>127.23260073260073</c:v>
                </c:pt>
                <c:pt idx="5">
                  <c:v>154.44688644688645</c:v>
                </c:pt>
                <c:pt idx="6">
                  <c:v>178.40476190476193</c:v>
                </c:pt>
                <c:pt idx="7">
                  <c:v>200.03663003663007</c:v>
                </c:pt>
                <c:pt idx="8">
                  <c:v>222.83150183150184</c:v>
                </c:pt>
                <c:pt idx="9">
                  <c:v>247.7197802197802</c:v>
                </c:pt>
                <c:pt idx="10">
                  <c:v>276.32967032967031</c:v>
                </c:pt>
                <c:pt idx="11">
                  <c:v>305.86996336996333</c:v>
                </c:pt>
                <c:pt idx="12">
                  <c:v>350.52930402930406</c:v>
                </c:pt>
                <c:pt idx="13">
                  <c:v>381</c:v>
                </c:pt>
              </c:numCache>
            </c:numRef>
          </c:xVal>
          <c:yVal>
            <c:numRef>
              <c:f>SF!$CV$4:$CV$17</c:f>
              <c:numCache>
                <c:formatCode>0.0000</c:formatCode>
                <c:ptCount val="14"/>
                <c:pt idx="0">
                  <c:v>0</c:v>
                </c:pt>
                <c:pt idx="1">
                  <c:v>4.8802156364312734E-3</c:v>
                </c:pt>
                <c:pt idx="2">
                  <c:v>6.8297358513779525E-3</c:v>
                </c:pt>
                <c:pt idx="3">
                  <c:v>9.6477575397414979E-3</c:v>
                </c:pt>
                <c:pt idx="4">
                  <c:v>8.7061969838515881E-3</c:v>
                </c:pt>
                <c:pt idx="5">
                  <c:v>7.8164132500678843E-3</c:v>
                </c:pt>
                <c:pt idx="6">
                  <c:v>1.3138489238845131E-2</c:v>
                </c:pt>
                <c:pt idx="7">
                  <c:v>1.0043901082677165E-2</c:v>
                </c:pt>
                <c:pt idx="8">
                  <c:v>1.250039055118111E-2</c:v>
                </c:pt>
                <c:pt idx="9">
                  <c:v>8.7172946539577356E-3</c:v>
                </c:pt>
                <c:pt idx="10">
                  <c:v>6.7834083750894832E-3</c:v>
                </c:pt>
                <c:pt idx="11">
                  <c:v>7.9068862785594326E-3</c:v>
                </c:pt>
                <c:pt idx="12">
                  <c:v>2.4116613572158449E-3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C6C-4C9B-933E-A7E558BCF8CC}"/>
            </c:ext>
          </c:extLst>
        </c:ser>
        <c:ser>
          <c:idx val="26"/>
          <c:order val="21"/>
          <c:tx>
            <c:strRef>
              <c:f>SF!$CW$2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SF!$CZ$4:$CZ$19</c:f>
              <c:numCache>
                <c:formatCode>0.0</c:formatCode>
                <c:ptCount val="16"/>
                <c:pt idx="0">
                  <c:v>0</c:v>
                </c:pt>
                <c:pt idx="1">
                  <c:v>29.882352941176471</c:v>
                </c:pt>
                <c:pt idx="2">
                  <c:v>78.20772058823529</c:v>
                </c:pt>
                <c:pt idx="3">
                  <c:v>107.62316176470588</c:v>
                </c:pt>
                <c:pt idx="4">
                  <c:v>128.63419117647058</c:v>
                </c:pt>
                <c:pt idx="5">
                  <c:v>148.0110294117647</c:v>
                </c:pt>
                <c:pt idx="6">
                  <c:v>166.45404411764707</c:v>
                </c:pt>
                <c:pt idx="7">
                  <c:v>184.43014705882354</c:v>
                </c:pt>
                <c:pt idx="8">
                  <c:v>201.47242647058823</c:v>
                </c:pt>
                <c:pt idx="9">
                  <c:v>218.04779411764707</c:v>
                </c:pt>
                <c:pt idx="10">
                  <c:v>235.3235294117647</c:v>
                </c:pt>
                <c:pt idx="11">
                  <c:v>253.06617647058823</c:v>
                </c:pt>
                <c:pt idx="12">
                  <c:v>273.37683823529414</c:v>
                </c:pt>
                <c:pt idx="13">
                  <c:v>298.35661764705878</c:v>
                </c:pt>
                <c:pt idx="14">
                  <c:v>346.4485294117647</c:v>
                </c:pt>
                <c:pt idx="15">
                  <c:v>381</c:v>
                </c:pt>
              </c:numCache>
            </c:numRef>
          </c:xVal>
          <c:yVal>
            <c:numRef>
              <c:f>SF!$DA$4:$DA$19</c:f>
              <c:numCache>
                <c:formatCode>0.0000</c:formatCode>
                <c:ptCount val="16"/>
                <c:pt idx="0">
                  <c:v>0</c:v>
                </c:pt>
                <c:pt idx="1">
                  <c:v>4.5461614173228342E-3</c:v>
                </c:pt>
                <c:pt idx="2">
                  <c:v>8.2361806040067796E-3</c:v>
                </c:pt>
                <c:pt idx="3">
                  <c:v>9.678807170380296E-3</c:v>
                </c:pt>
                <c:pt idx="4">
                  <c:v>1.2093316242446441E-2</c:v>
                </c:pt>
                <c:pt idx="5">
                  <c:v>1.3423307086614173E-2</c:v>
                </c:pt>
                <c:pt idx="6">
                  <c:v>1.3718069856652516E-2</c:v>
                </c:pt>
                <c:pt idx="7">
                  <c:v>1.3847990053874864E-2</c:v>
                </c:pt>
                <c:pt idx="8">
                  <c:v>1.4484229471316053E-2</c:v>
                </c:pt>
                <c:pt idx="9">
                  <c:v>1.3647594050743681E-2</c:v>
                </c:pt>
                <c:pt idx="10">
                  <c:v>1.4045254869457085E-2</c:v>
                </c:pt>
                <c:pt idx="11">
                  <c:v>1.3025113966017427E-2</c:v>
                </c:pt>
                <c:pt idx="12">
                  <c:v>1.0389587015908719E-2</c:v>
                </c:pt>
                <c:pt idx="13">
                  <c:v>7.6770024436600632E-3</c:v>
                </c:pt>
                <c:pt idx="14">
                  <c:v>3.7972334539263658E-3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C6C-4C9B-933E-A7E558BCF8CC}"/>
            </c:ext>
          </c:extLst>
        </c:ser>
        <c:ser>
          <c:idx val="27"/>
          <c:order val="22"/>
          <c:tx>
            <c:strRef>
              <c:f>SF!$DB$2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SF!$DE$4:$DE$18</c:f>
              <c:numCache>
                <c:formatCode>0.0</c:formatCode>
                <c:ptCount val="15"/>
                <c:pt idx="0">
                  <c:v>0</c:v>
                </c:pt>
                <c:pt idx="1">
                  <c:v>29.415441176470591</c:v>
                </c:pt>
                <c:pt idx="2">
                  <c:v>75.40625</c:v>
                </c:pt>
                <c:pt idx="3">
                  <c:v>102.95404411764706</c:v>
                </c:pt>
                <c:pt idx="4">
                  <c:v>126.29963235294116</c:v>
                </c:pt>
                <c:pt idx="5">
                  <c:v>150.34558823529409</c:v>
                </c:pt>
                <c:pt idx="6">
                  <c:v>172.99080882352939</c:v>
                </c:pt>
                <c:pt idx="7">
                  <c:v>192.60110294117646</c:v>
                </c:pt>
                <c:pt idx="8">
                  <c:v>211.04411764705884</c:v>
                </c:pt>
                <c:pt idx="9">
                  <c:v>230.42095588235296</c:v>
                </c:pt>
                <c:pt idx="10">
                  <c:v>250.96507352941177</c:v>
                </c:pt>
                <c:pt idx="11">
                  <c:v>274.07720588235293</c:v>
                </c:pt>
                <c:pt idx="12">
                  <c:v>300.22426470588232</c:v>
                </c:pt>
                <c:pt idx="13">
                  <c:v>347.61580882352939</c:v>
                </c:pt>
                <c:pt idx="14">
                  <c:v>381</c:v>
                </c:pt>
              </c:numCache>
            </c:numRef>
          </c:xVal>
          <c:yVal>
            <c:numRef>
              <c:f>SF!$DF$4:$DF$18</c:f>
              <c:numCache>
                <c:formatCode>0.0000</c:formatCode>
                <c:ptCount val="15"/>
                <c:pt idx="0">
                  <c:v>0</c:v>
                </c:pt>
                <c:pt idx="1">
                  <c:v>4.3208598925134354E-3</c:v>
                </c:pt>
                <c:pt idx="2">
                  <c:v>8.5488299878008212E-3</c:v>
                </c:pt>
                <c:pt idx="3">
                  <c:v>1.0900050259674995E-2</c:v>
                </c:pt>
                <c:pt idx="4">
                  <c:v>1.103598276630516E-2</c:v>
                </c:pt>
                <c:pt idx="5">
                  <c:v>1.3193070866141736E-2</c:v>
                </c:pt>
                <c:pt idx="6">
                  <c:v>1.3260512648684856E-2</c:v>
                </c:pt>
                <c:pt idx="7">
                  <c:v>1.435539476484358E-2</c:v>
                </c:pt>
                <c:pt idx="8">
                  <c:v>1.2799400074990612E-2</c:v>
                </c:pt>
                <c:pt idx="9">
                  <c:v>1.3169041674668727E-2</c:v>
                </c:pt>
                <c:pt idx="10">
                  <c:v>1.1273714189981588E-2</c:v>
                </c:pt>
                <c:pt idx="11">
                  <c:v>1.0502725620835865E-2</c:v>
                </c:pt>
                <c:pt idx="12">
                  <c:v>8.3884514435695525E-3</c:v>
                </c:pt>
                <c:pt idx="13">
                  <c:v>3.9974010241726771E-3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C6C-4C9B-933E-A7E558BCF8CC}"/>
            </c:ext>
          </c:extLst>
        </c:ser>
        <c:ser>
          <c:idx val="28"/>
          <c:order val="23"/>
          <c:tx>
            <c:strRef>
              <c:f>SF!$DG$2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SF!$DJ$4:$DJ$20</c:f>
              <c:numCache>
                <c:formatCode>0.0</c:formatCode>
                <c:ptCount val="17"/>
                <c:pt idx="0">
                  <c:v>0</c:v>
                </c:pt>
                <c:pt idx="1">
                  <c:v>27.114110429447855</c:v>
                </c:pt>
                <c:pt idx="2">
                  <c:v>68.720245398773017</c:v>
                </c:pt>
                <c:pt idx="3">
                  <c:v>95.36687116564417</c:v>
                </c:pt>
                <c:pt idx="4">
                  <c:v>118.50736196319018</c:v>
                </c:pt>
                <c:pt idx="5">
                  <c:v>138.37546012269939</c:v>
                </c:pt>
                <c:pt idx="6">
                  <c:v>155.20490797546012</c:v>
                </c:pt>
                <c:pt idx="7">
                  <c:v>171.80061349693253</c:v>
                </c:pt>
                <c:pt idx="8">
                  <c:v>189.09754601226996</c:v>
                </c:pt>
                <c:pt idx="9">
                  <c:v>205.92699386503068</c:v>
                </c:pt>
                <c:pt idx="10">
                  <c:v>222.52269938650306</c:v>
                </c:pt>
                <c:pt idx="11">
                  <c:v>240.98834355828222</c:v>
                </c:pt>
                <c:pt idx="12">
                  <c:v>261.32392638036811</c:v>
                </c:pt>
                <c:pt idx="13">
                  <c:v>282.36073619631901</c:v>
                </c:pt>
                <c:pt idx="14">
                  <c:v>306.43619631901845</c:v>
                </c:pt>
                <c:pt idx="15">
                  <c:v>350.37975460122698</c:v>
                </c:pt>
                <c:pt idx="16">
                  <c:v>381</c:v>
                </c:pt>
              </c:numCache>
            </c:numRef>
          </c:xVal>
          <c:yVal>
            <c:numRef>
              <c:f>SF!$DK$4:$DK$20</c:f>
              <c:numCache>
                <c:formatCode>0.0000</c:formatCode>
                <c:ptCount val="17"/>
                <c:pt idx="0">
                  <c:v>0</c:v>
                </c:pt>
                <c:pt idx="1">
                  <c:v>4.3088265906416866E-3</c:v>
                </c:pt>
                <c:pt idx="2">
                  <c:v>7.6555901278469235E-3</c:v>
                </c:pt>
                <c:pt idx="3">
                  <c:v>1.0144717847769031E-2</c:v>
                </c:pt>
                <c:pt idx="4">
                  <c:v>1.1514770760037976E-2</c:v>
                </c:pt>
                <c:pt idx="5">
                  <c:v>1.3659327945848876E-2</c:v>
                </c:pt>
                <c:pt idx="6">
                  <c:v>1.2454639493592686E-2</c:v>
                </c:pt>
                <c:pt idx="7">
                  <c:v>1.4211190324182471E-2</c:v>
                </c:pt>
                <c:pt idx="8">
                  <c:v>1.2794176065829607E-2</c:v>
                </c:pt>
                <c:pt idx="9">
                  <c:v>1.340548181477315E-2</c:v>
                </c:pt>
                <c:pt idx="10">
                  <c:v>1.3444885535141428E-2</c:v>
                </c:pt>
                <c:pt idx="11">
                  <c:v>1.1133806384667065E-2</c:v>
                </c:pt>
                <c:pt idx="12">
                  <c:v>1.1138916726318306E-2</c:v>
                </c:pt>
                <c:pt idx="13">
                  <c:v>9.8166438434325824E-3</c:v>
                </c:pt>
                <c:pt idx="14">
                  <c:v>7.5604319196942429E-3</c:v>
                </c:pt>
                <c:pt idx="15">
                  <c:v>3.4098355072028261E-3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C6C-4C9B-933E-A7E558BCF8CC}"/>
            </c:ext>
          </c:extLst>
        </c:ser>
        <c:ser>
          <c:idx val="29"/>
          <c:order val="24"/>
          <c:tx>
            <c:strRef>
              <c:f>SF!$DL$2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SF!$DO$4:$DO$18</c:f>
              <c:numCache>
                <c:formatCode>0.0</c:formatCode>
                <c:ptCount val="15"/>
                <c:pt idx="0">
                  <c:v>0</c:v>
                </c:pt>
                <c:pt idx="1">
                  <c:v>28.715073529411764</c:v>
                </c:pt>
                <c:pt idx="2">
                  <c:v>70.503676470588232</c:v>
                </c:pt>
                <c:pt idx="3">
                  <c:v>96.417279411764696</c:v>
                </c:pt>
                <c:pt idx="4">
                  <c:v>119.99632352941177</c:v>
                </c:pt>
                <c:pt idx="5">
                  <c:v>141.94117647058823</c:v>
                </c:pt>
                <c:pt idx="6">
                  <c:v>162.95220588235293</c:v>
                </c:pt>
                <c:pt idx="7">
                  <c:v>182.79595588235293</c:v>
                </c:pt>
                <c:pt idx="8">
                  <c:v>202.63970588235293</c:v>
                </c:pt>
                <c:pt idx="9">
                  <c:v>222.95036764705884</c:v>
                </c:pt>
                <c:pt idx="10">
                  <c:v>245.59558823529414</c:v>
                </c:pt>
                <c:pt idx="11">
                  <c:v>270.80882352941177</c:v>
                </c:pt>
                <c:pt idx="12">
                  <c:v>302.09191176470586</c:v>
                </c:pt>
                <c:pt idx="13">
                  <c:v>350.65073529411768</c:v>
                </c:pt>
                <c:pt idx="14">
                  <c:v>381</c:v>
                </c:pt>
              </c:numCache>
            </c:numRef>
          </c:xVal>
          <c:yVal>
            <c:numRef>
              <c:f>SF!$DP$4:$DP$18</c:f>
              <c:numCache>
                <c:formatCode>0.0000</c:formatCode>
                <c:ptCount val="15"/>
                <c:pt idx="0">
                  <c:v>0</c:v>
                </c:pt>
                <c:pt idx="1">
                  <c:v>4.5655463798732476E-3</c:v>
                </c:pt>
                <c:pt idx="2">
                  <c:v>8.5057367829021371E-3</c:v>
                </c:pt>
                <c:pt idx="3">
                  <c:v>9.5443378668575562E-3</c:v>
                </c:pt>
                <c:pt idx="4">
                  <c:v>1.2794522423827441E-2</c:v>
                </c:pt>
                <c:pt idx="5">
                  <c:v>1.3283202099737539E-2</c:v>
                </c:pt>
                <c:pt idx="6">
                  <c:v>1.4512785901762288E-2</c:v>
                </c:pt>
                <c:pt idx="7">
                  <c:v>1.4235048525911018E-2</c:v>
                </c:pt>
                <c:pt idx="8">
                  <c:v>1.4385301837270333E-2</c:v>
                </c:pt>
                <c:pt idx="9">
                  <c:v>1.2921784776902879E-2</c:v>
                </c:pt>
                <c:pt idx="10">
                  <c:v>1.1631253785584493E-2</c:v>
                </c:pt>
                <c:pt idx="11">
                  <c:v>1.0284139482564684E-2</c:v>
                </c:pt>
                <c:pt idx="12">
                  <c:v>7.3093478699777876E-3</c:v>
                </c:pt>
                <c:pt idx="13">
                  <c:v>3.1335190793458502E-3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C6C-4C9B-933E-A7E558BCF8CC}"/>
            </c:ext>
          </c:extLst>
        </c:ser>
        <c:ser>
          <c:idx val="30"/>
          <c:order val="25"/>
          <c:tx>
            <c:strRef>
              <c:f>SF!$DQ$2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SF!$DT$4:$DT$19</c:f>
              <c:numCache>
                <c:formatCode>0.0</c:formatCode>
                <c:ptCount val="16"/>
                <c:pt idx="0">
                  <c:v>0</c:v>
                </c:pt>
                <c:pt idx="1">
                  <c:v>31.244798041615663</c:v>
                </c:pt>
                <c:pt idx="2">
                  <c:v>77.17931456548348</c:v>
                </c:pt>
                <c:pt idx="3">
                  <c:v>103.29436964504285</c:v>
                </c:pt>
                <c:pt idx="4">
                  <c:v>125.91187270501837</c:v>
                </c:pt>
                <c:pt idx="5">
                  <c:v>147.13035495716036</c:v>
                </c:pt>
                <c:pt idx="6">
                  <c:v>166.48347613219096</c:v>
                </c:pt>
                <c:pt idx="7">
                  <c:v>186.3029375764994</c:v>
                </c:pt>
                <c:pt idx="8">
                  <c:v>206.82190942472459</c:v>
                </c:pt>
                <c:pt idx="9">
                  <c:v>227.34088127294984</c:v>
                </c:pt>
                <c:pt idx="10">
                  <c:v>247.62668298653614</c:v>
                </c:pt>
                <c:pt idx="11">
                  <c:v>269.54467564259483</c:v>
                </c:pt>
                <c:pt idx="12">
                  <c:v>296.82558139534882</c:v>
                </c:pt>
                <c:pt idx="13">
                  <c:v>335.76499388004896</c:v>
                </c:pt>
                <c:pt idx="14">
                  <c:v>370.27417380660955</c:v>
                </c:pt>
                <c:pt idx="15">
                  <c:v>381</c:v>
                </c:pt>
              </c:numCache>
            </c:numRef>
          </c:xVal>
          <c:yVal>
            <c:numRef>
              <c:f>SF!$DU$4:$DU$19</c:f>
              <c:numCache>
                <c:formatCode>0.0000</c:formatCode>
                <c:ptCount val="16"/>
                <c:pt idx="0">
                  <c:v>0</c:v>
                </c:pt>
                <c:pt idx="1">
                  <c:v>4.5015493399146005E-3</c:v>
                </c:pt>
                <c:pt idx="2">
                  <c:v>9.1935049785443444E-3</c:v>
                </c:pt>
                <c:pt idx="3">
                  <c:v>1.1465745353259421E-2</c:v>
                </c:pt>
                <c:pt idx="4">
                  <c:v>1.3571992563429563E-2</c:v>
                </c:pt>
                <c:pt idx="5">
                  <c:v>1.3683989501312334E-2</c:v>
                </c:pt>
                <c:pt idx="6">
                  <c:v>1.4721010498687671E-2</c:v>
                </c:pt>
                <c:pt idx="7">
                  <c:v>1.4924724409448819E-2</c:v>
                </c:pt>
                <c:pt idx="8">
                  <c:v>1.3948293963254595E-2</c:v>
                </c:pt>
                <c:pt idx="9">
                  <c:v>1.3757241178186051E-2</c:v>
                </c:pt>
                <c:pt idx="10">
                  <c:v>1.3003993250843655E-2</c:v>
                </c:pt>
                <c:pt idx="11">
                  <c:v>1.1521794871794886E-2</c:v>
                </c:pt>
                <c:pt idx="12">
                  <c:v>8.2574237835655023E-3</c:v>
                </c:pt>
                <c:pt idx="13">
                  <c:v>4.8121892851628887E-3</c:v>
                </c:pt>
                <c:pt idx="14">
                  <c:v>9.9293050325229525E-4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C6C-4C9B-933E-A7E558BCF8CC}"/>
            </c:ext>
          </c:extLst>
        </c:ser>
        <c:ser>
          <c:idx val="31"/>
          <c:order val="26"/>
          <c:tx>
            <c:strRef>
              <c:f>SF!$DV$2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SF!$DY$4:$DY$20</c:f>
              <c:numCache>
                <c:formatCode>0.0</c:formatCode>
                <c:ptCount val="17"/>
                <c:pt idx="0">
                  <c:v>0</c:v>
                </c:pt>
                <c:pt idx="1">
                  <c:v>28.014705882352942</c:v>
                </c:pt>
                <c:pt idx="2">
                  <c:v>69.569852941176464</c:v>
                </c:pt>
                <c:pt idx="3">
                  <c:v>94.783088235294116</c:v>
                </c:pt>
                <c:pt idx="4">
                  <c:v>116.2610294117647</c:v>
                </c:pt>
                <c:pt idx="5">
                  <c:v>134.9375</c:v>
                </c:pt>
                <c:pt idx="6">
                  <c:v>152.91360294117646</c:v>
                </c:pt>
                <c:pt idx="7">
                  <c:v>170.88970588235293</c:v>
                </c:pt>
                <c:pt idx="8">
                  <c:v>189.3327205882353</c:v>
                </c:pt>
                <c:pt idx="9">
                  <c:v>207.30882352941177</c:v>
                </c:pt>
                <c:pt idx="10">
                  <c:v>225.28492647058823</c:v>
                </c:pt>
                <c:pt idx="11">
                  <c:v>244.8952205882353</c:v>
                </c:pt>
                <c:pt idx="12">
                  <c:v>266.84007352941177</c:v>
                </c:pt>
                <c:pt idx="13">
                  <c:v>292.98713235294122</c:v>
                </c:pt>
                <c:pt idx="14">
                  <c:v>328.70588235294122</c:v>
                </c:pt>
                <c:pt idx="15">
                  <c:v>365.59191176470586</c:v>
                </c:pt>
                <c:pt idx="16">
                  <c:v>381</c:v>
                </c:pt>
              </c:numCache>
            </c:numRef>
          </c:xVal>
          <c:yVal>
            <c:numRef>
              <c:f>SF!$DZ$4:$DZ$20</c:f>
              <c:numCache>
                <c:formatCode>0.0000</c:formatCode>
                <c:ptCount val="17"/>
                <c:pt idx="0">
                  <c:v>0</c:v>
                </c:pt>
                <c:pt idx="1">
                  <c:v>4.486929133858268E-3</c:v>
                </c:pt>
                <c:pt idx="2">
                  <c:v>7.6954656530002713E-3</c:v>
                </c:pt>
                <c:pt idx="3">
                  <c:v>9.9719055118110238E-3</c:v>
                </c:pt>
                <c:pt idx="4">
                  <c:v>1.2427146606674168E-2</c:v>
                </c:pt>
                <c:pt idx="5">
                  <c:v>1.3729631164525477E-2</c:v>
                </c:pt>
                <c:pt idx="6">
                  <c:v>1.4212315768221304E-2</c:v>
                </c:pt>
                <c:pt idx="7">
                  <c:v>1.4456692913385819E-2</c:v>
                </c:pt>
                <c:pt idx="8">
                  <c:v>1.4145880545419615E-2</c:v>
                </c:pt>
                <c:pt idx="9">
                  <c:v>1.4272265966754166E-2</c:v>
                </c:pt>
                <c:pt idx="10">
                  <c:v>1.3910812367966178E-2</c:v>
                </c:pt>
                <c:pt idx="11">
                  <c:v>1.179945065006411E-2</c:v>
                </c:pt>
                <c:pt idx="12">
                  <c:v>1.0759055118110232E-2</c:v>
                </c:pt>
                <c:pt idx="13">
                  <c:v>8.5212856589647612E-3</c:v>
                </c:pt>
                <c:pt idx="14">
                  <c:v>5.554536117767888E-3</c:v>
                </c:pt>
                <c:pt idx="15">
                  <c:v>2.1839179193509878E-3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C6C-4C9B-933E-A7E558BCF8CC}"/>
            </c:ext>
          </c:extLst>
        </c:ser>
        <c:ser>
          <c:idx val="32"/>
          <c:order val="27"/>
          <c:tx>
            <c:strRef>
              <c:f>SF!$EA$2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SF!$ED$4:$ED$19</c:f>
              <c:numCache>
                <c:formatCode>0.0</c:formatCode>
                <c:ptCount val="16"/>
                <c:pt idx="0">
                  <c:v>0</c:v>
                </c:pt>
                <c:pt idx="1">
                  <c:v>26.581395348837209</c:v>
                </c:pt>
                <c:pt idx="2">
                  <c:v>67.619339045287632</c:v>
                </c:pt>
                <c:pt idx="3">
                  <c:v>94.200734394124851</c:v>
                </c:pt>
                <c:pt idx="4">
                  <c:v>116.81823745410037</c:v>
                </c:pt>
                <c:pt idx="5">
                  <c:v>137.33720930232559</c:v>
                </c:pt>
                <c:pt idx="6">
                  <c:v>158.08935128518971</c:v>
                </c:pt>
                <c:pt idx="7">
                  <c:v>178.84149326805385</c:v>
                </c:pt>
                <c:pt idx="8">
                  <c:v>198.89412484700122</c:v>
                </c:pt>
                <c:pt idx="9">
                  <c:v>218.71358629130967</c:v>
                </c:pt>
                <c:pt idx="10">
                  <c:v>238.76621787025704</c:v>
                </c:pt>
                <c:pt idx="11">
                  <c:v>260.21787025703793</c:v>
                </c:pt>
                <c:pt idx="12">
                  <c:v>286.09975520195837</c:v>
                </c:pt>
                <c:pt idx="13">
                  <c:v>320.84210526315792</c:v>
                </c:pt>
                <c:pt idx="14">
                  <c:v>360.9473684210526</c:v>
                </c:pt>
                <c:pt idx="15">
                  <c:v>381</c:v>
                </c:pt>
              </c:numCache>
            </c:numRef>
          </c:xVal>
          <c:yVal>
            <c:numRef>
              <c:f>SF!$EE$4:$EE$19</c:f>
              <c:numCache>
                <c:formatCode>0.0000</c:formatCode>
                <c:ptCount val="16"/>
                <c:pt idx="0">
                  <c:v>0</c:v>
                </c:pt>
                <c:pt idx="1">
                  <c:v>4.2793088363954511E-3</c:v>
                </c:pt>
                <c:pt idx="2">
                  <c:v>8.5739691812716963E-3</c:v>
                </c:pt>
                <c:pt idx="3">
                  <c:v>1.1954790026246718E-2</c:v>
                </c:pt>
                <c:pt idx="4">
                  <c:v>1.2937620297462808E-2</c:v>
                </c:pt>
                <c:pt idx="5">
                  <c:v>1.4018110236220488E-2</c:v>
                </c:pt>
                <c:pt idx="6">
                  <c:v>1.4315913499942929E-2</c:v>
                </c:pt>
                <c:pt idx="7">
                  <c:v>1.5110236220472436E-2</c:v>
                </c:pt>
                <c:pt idx="8">
                  <c:v>1.4691338582677184E-2</c:v>
                </c:pt>
                <c:pt idx="9">
                  <c:v>1.4459092613423298E-2</c:v>
                </c:pt>
                <c:pt idx="10">
                  <c:v>1.2534741111906484E-2</c:v>
                </c:pt>
                <c:pt idx="11">
                  <c:v>1.1003231627296599E-2</c:v>
                </c:pt>
                <c:pt idx="12">
                  <c:v>9.3636920384951895E-3</c:v>
                </c:pt>
                <c:pt idx="13">
                  <c:v>5.7548556430446164E-3</c:v>
                </c:pt>
                <c:pt idx="14">
                  <c:v>2.271522309711285E-3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C6C-4C9B-933E-A7E558BCF8CC}"/>
            </c:ext>
          </c:extLst>
        </c:ser>
        <c:ser>
          <c:idx val="33"/>
          <c:order val="28"/>
          <c:tx>
            <c:strRef>
              <c:f>SF!$EF$2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SF!$EI$4:$EI$18</c:f>
              <c:numCache>
                <c:formatCode>0.0</c:formatCode>
                <c:ptCount val="15"/>
                <c:pt idx="0">
                  <c:v>0</c:v>
                </c:pt>
                <c:pt idx="1">
                  <c:v>26.283882783882785</c:v>
                </c:pt>
                <c:pt idx="2">
                  <c:v>67.221611721611723</c:v>
                </c:pt>
                <c:pt idx="3">
                  <c:v>93.272893772893781</c:v>
                </c:pt>
                <c:pt idx="4">
                  <c:v>115.83516483516485</c:v>
                </c:pt>
                <c:pt idx="5">
                  <c:v>137.23443223443223</c:v>
                </c:pt>
                <c:pt idx="6">
                  <c:v>157.47069597069597</c:v>
                </c:pt>
                <c:pt idx="7">
                  <c:v>178.17216117216117</c:v>
                </c:pt>
                <c:pt idx="8">
                  <c:v>198.87362637362639</c:v>
                </c:pt>
                <c:pt idx="9">
                  <c:v>219.80769230769232</c:v>
                </c:pt>
                <c:pt idx="10">
                  <c:v>243.06776556776555</c:v>
                </c:pt>
                <c:pt idx="11">
                  <c:v>268.42124542124543</c:v>
                </c:pt>
                <c:pt idx="12">
                  <c:v>298.89194139194143</c:v>
                </c:pt>
                <c:pt idx="13">
                  <c:v>348.66849816849822</c:v>
                </c:pt>
                <c:pt idx="14">
                  <c:v>381</c:v>
                </c:pt>
              </c:numCache>
            </c:numRef>
          </c:xVal>
          <c:yVal>
            <c:numRef>
              <c:f>SF!$EJ$4:$EJ$18</c:f>
              <c:numCache>
                <c:formatCode>0.0000</c:formatCode>
                <c:ptCount val="15"/>
                <c:pt idx="0">
                  <c:v>0</c:v>
                </c:pt>
                <c:pt idx="1">
                  <c:v>4.519880147724897E-3</c:v>
                </c:pt>
                <c:pt idx="2">
                  <c:v>8.0217847769028863E-3</c:v>
                </c:pt>
                <c:pt idx="3">
                  <c:v>1.1112148481439819E-2</c:v>
                </c:pt>
                <c:pt idx="4">
                  <c:v>1.2181102362204729E-2</c:v>
                </c:pt>
                <c:pt idx="5">
                  <c:v>1.3381299212598428E-2</c:v>
                </c:pt>
                <c:pt idx="6">
                  <c:v>1.4267386925471517E-2</c:v>
                </c:pt>
                <c:pt idx="7">
                  <c:v>1.4565919205751447E-2</c:v>
                </c:pt>
                <c:pt idx="8">
                  <c:v>1.3692492217542573E-2</c:v>
                </c:pt>
                <c:pt idx="9">
                  <c:v>1.3021125816719744E-2</c:v>
                </c:pt>
                <c:pt idx="10">
                  <c:v>1.1887728420739853E-2</c:v>
                </c:pt>
                <c:pt idx="11">
                  <c:v>1.0521555118110225E-2</c:v>
                </c:pt>
                <c:pt idx="12">
                  <c:v>7.4376377952755906E-3</c:v>
                </c:pt>
                <c:pt idx="13">
                  <c:v>3.2615249532657303E-3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C6C-4C9B-933E-A7E558BCF8CC}"/>
            </c:ext>
          </c:extLst>
        </c:ser>
        <c:ser>
          <c:idx val="34"/>
          <c:order val="29"/>
          <c:tx>
            <c:strRef>
              <c:f>SF!$EK$2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SF!$EN$4:$EN$18</c:f>
              <c:numCache>
                <c:formatCode>0.0</c:formatCode>
                <c:ptCount val="15"/>
                <c:pt idx="0">
                  <c:v>0</c:v>
                </c:pt>
                <c:pt idx="1">
                  <c:v>27.446886446886445</c:v>
                </c:pt>
                <c:pt idx="2">
                  <c:v>69.082417582417577</c:v>
                </c:pt>
                <c:pt idx="3">
                  <c:v>95.133699633699635</c:v>
                </c:pt>
                <c:pt idx="4">
                  <c:v>116.9981684981685</c:v>
                </c:pt>
                <c:pt idx="5">
                  <c:v>136.76923076923077</c:v>
                </c:pt>
                <c:pt idx="6">
                  <c:v>156.07509157509156</c:v>
                </c:pt>
                <c:pt idx="7">
                  <c:v>175.38095238095238</c:v>
                </c:pt>
                <c:pt idx="8">
                  <c:v>195.38461538461539</c:v>
                </c:pt>
                <c:pt idx="9">
                  <c:v>215.38827838827839</c:v>
                </c:pt>
                <c:pt idx="10">
                  <c:v>235.85714285714289</c:v>
                </c:pt>
                <c:pt idx="11">
                  <c:v>257.72161172161174</c:v>
                </c:pt>
                <c:pt idx="12">
                  <c:v>281.44688644688642</c:v>
                </c:pt>
                <c:pt idx="13">
                  <c:v>337.50366300366301</c:v>
                </c:pt>
                <c:pt idx="14">
                  <c:v>381</c:v>
                </c:pt>
              </c:numCache>
            </c:numRef>
          </c:xVal>
          <c:yVal>
            <c:numRef>
              <c:f>SF!$EO$4:$EO$18</c:f>
              <c:numCache>
                <c:formatCode>0.0000</c:formatCode>
                <c:ptCount val="15"/>
                <c:pt idx="0">
                  <c:v>0</c:v>
                </c:pt>
                <c:pt idx="1">
                  <c:v>4.7491725610569867E-3</c:v>
                </c:pt>
                <c:pt idx="2">
                  <c:v>8.5349941912998568E-3</c:v>
                </c:pt>
                <c:pt idx="3">
                  <c:v>1.1211672070402969E-2</c:v>
                </c:pt>
                <c:pt idx="4">
                  <c:v>1.3322559970701338E-2</c:v>
                </c:pt>
                <c:pt idx="5">
                  <c:v>1.4351181102362198E-2</c:v>
                </c:pt>
                <c:pt idx="6">
                  <c:v>1.5152102938352226E-2</c:v>
                </c:pt>
                <c:pt idx="7">
                  <c:v>1.4827165354330705E-2</c:v>
                </c:pt>
                <c:pt idx="8">
                  <c:v>1.5418539727988553E-2</c:v>
                </c:pt>
                <c:pt idx="9">
                  <c:v>1.4248818897637789E-2</c:v>
                </c:pt>
                <c:pt idx="10">
                  <c:v>1.2350890106128028E-2</c:v>
                </c:pt>
                <c:pt idx="11">
                  <c:v>1.1491437007874014E-2</c:v>
                </c:pt>
                <c:pt idx="12">
                  <c:v>9.0880577427821484E-3</c:v>
                </c:pt>
                <c:pt idx="13">
                  <c:v>4.0221777759063583E-3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C6C-4C9B-933E-A7E558BCF8CC}"/>
            </c:ext>
          </c:extLst>
        </c:ser>
        <c:ser>
          <c:idx val="35"/>
          <c:order val="30"/>
          <c:tx>
            <c:strRef>
              <c:f>SF!$EP$2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SF!$ES$4:$ES$17</c:f>
              <c:numCache>
                <c:formatCode>0.0</c:formatCode>
                <c:ptCount val="14"/>
                <c:pt idx="0">
                  <c:v>0</c:v>
                </c:pt>
                <c:pt idx="1">
                  <c:v>28.144688644688646</c:v>
                </c:pt>
                <c:pt idx="2">
                  <c:v>70.943223443223445</c:v>
                </c:pt>
                <c:pt idx="3">
                  <c:v>97.692307692307693</c:v>
                </c:pt>
                <c:pt idx="4">
                  <c:v>120.25457875457874</c:v>
                </c:pt>
                <c:pt idx="5">
                  <c:v>140.95604395604394</c:v>
                </c:pt>
                <c:pt idx="6">
                  <c:v>160.95970695970695</c:v>
                </c:pt>
                <c:pt idx="7">
                  <c:v>180.96336996336996</c:v>
                </c:pt>
                <c:pt idx="8">
                  <c:v>201.89743589743591</c:v>
                </c:pt>
                <c:pt idx="9">
                  <c:v>224.45970695970698</c:v>
                </c:pt>
                <c:pt idx="10">
                  <c:v>250.51098901098902</c:v>
                </c:pt>
                <c:pt idx="11">
                  <c:v>282.14468864468864</c:v>
                </c:pt>
                <c:pt idx="12">
                  <c:v>340.29487179487182</c:v>
                </c:pt>
                <c:pt idx="13">
                  <c:v>381</c:v>
                </c:pt>
              </c:numCache>
            </c:numRef>
          </c:xVal>
          <c:yVal>
            <c:numRef>
              <c:f>SF!$ET$4:$ET$17</c:f>
              <c:numCache>
                <c:formatCode>0.0000</c:formatCode>
                <c:ptCount val="14"/>
                <c:pt idx="0">
                  <c:v>0</c:v>
                </c:pt>
                <c:pt idx="1">
                  <c:v>4.6367540834255224E-3</c:v>
                </c:pt>
                <c:pt idx="2">
                  <c:v>8.5370078740157462E-3</c:v>
                </c:pt>
                <c:pt idx="3">
                  <c:v>1.0566141732283473E-2</c:v>
                </c:pt>
                <c:pt idx="4">
                  <c:v>1.2176325459317591E-2</c:v>
                </c:pt>
                <c:pt idx="5">
                  <c:v>1.1808178239083754E-2</c:v>
                </c:pt>
                <c:pt idx="6">
                  <c:v>1.4074803149606288E-2</c:v>
                </c:pt>
                <c:pt idx="7">
                  <c:v>1.2799928418038656E-2</c:v>
                </c:pt>
                <c:pt idx="8">
                  <c:v>1.2061160561451548E-2</c:v>
                </c:pt>
                <c:pt idx="9">
                  <c:v>1.2185317276516908E-2</c:v>
                </c:pt>
                <c:pt idx="10">
                  <c:v>1.0187724280366591E-2</c:v>
                </c:pt>
                <c:pt idx="11">
                  <c:v>7.6812598425196905E-3</c:v>
                </c:pt>
                <c:pt idx="12">
                  <c:v>3.5548346456692925E-3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C6C-4C9B-933E-A7E558BCF8CC}"/>
            </c:ext>
          </c:extLst>
        </c:ser>
        <c:ser>
          <c:idx val="20"/>
          <c:order val="31"/>
          <c:tx>
            <c:strRef>
              <c:f>SF!$EZ$2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SF!$FC$4:$FC$18</c:f>
              <c:numCache>
                <c:formatCode>0.0</c:formatCode>
                <c:ptCount val="15"/>
                <c:pt idx="0">
                  <c:v>0</c:v>
                </c:pt>
                <c:pt idx="1">
                  <c:v>23.638686131386862</c:v>
                </c:pt>
                <c:pt idx="2">
                  <c:v>64.195255474452551</c:v>
                </c:pt>
                <c:pt idx="3">
                  <c:v>93.627737226277361</c:v>
                </c:pt>
                <c:pt idx="4">
                  <c:v>119.69981751824818</c:v>
                </c:pt>
                <c:pt idx="5">
                  <c:v>144.84489051094891</c:v>
                </c:pt>
                <c:pt idx="6">
                  <c:v>164.89142335766422</c:v>
                </c:pt>
                <c:pt idx="7">
                  <c:v>183.43156934306569</c:v>
                </c:pt>
                <c:pt idx="8">
                  <c:v>204.28923357664235</c:v>
                </c:pt>
                <c:pt idx="9">
                  <c:v>227.11678832116786</c:v>
                </c:pt>
                <c:pt idx="10">
                  <c:v>251.91423357664232</c:v>
                </c:pt>
                <c:pt idx="11">
                  <c:v>277.63868613138686</c:v>
                </c:pt>
                <c:pt idx="12">
                  <c:v>308.69343065693431</c:v>
                </c:pt>
                <c:pt idx="13">
                  <c:v>353.88503649635038</c:v>
                </c:pt>
                <c:pt idx="14">
                  <c:v>381</c:v>
                </c:pt>
              </c:numCache>
            </c:numRef>
          </c:xVal>
          <c:yVal>
            <c:numRef>
              <c:f>SF!$FD$4:$FD$18</c:f>
              <c:numCache>
                <c:formatCode>0.0000</c:formatCode>
                <c:ptCount val="15"/>
                <c:pt idx="0">
                  <c:v>0</c:v>
                </c:pt>
                <c:pt idx="1">
                  <c:v>3.8073182028716995E-3</c:v>
                </c:pt>
                <c:pt idx="2">
                  <c:v>8.5708122101175732E-3</c:v>
                </c:pt>
                <c:pt idx="3">
                  <c:v>9.1892680081656422E-3</c:v>
                </c:pt>
                <c:pt idx="4">
                  <c:v>1.1654081701325798E-2</c:v>
                </c:pt>
                <c:pt idx="5">
                  <c:v>1.4411968503936997E-2</c:v>
                </c:pt>
                <c:pt idx="6">
                  <c:v>1.5368352928486709E-2</c:v>
                </c:pt>
                <c:pt idx="7">
                  <c:v>1.6168703050049756E-2</c:v>
                </c:pt>
                <c:pt idx="8">
                  <c:v>1.4104817542968443E-2</c:v>
                </c:pt>
                <c:pt idx="9">
                  <c:v>1.327680193821925E-2</c:v>
                </c:pt>
                <c:pt idx="10">
                  <c:v>1.1375805297065153E-2</c:v>
                </c:pt>
                <c:pt idx="11">
                  <c:v>9.6316085489313811E-3</c:v>
                </c:pt>
                <c:pt idx="12">
                  <c:v>6.3618009287300624E-3</c:v>
                </c:pt>
                <c:pt idx="13">
                  <c:v>2.9504004307153928E-3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B6-4A17-87BF-8C4B5624B186}"/>
            </c:ext>
          </c:extLst>
        </c:ser>
        <c:ser>
          <c:idx val="36"/>
          <c:order val="32"/>
          <c:tx>
            <c:strRef>
              <c:f>SF!$EU$2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SF!$EX$4:$EX$18</c:f>
              <c:numCache>
                <c:formatCode>0.0</c:formatCode>
                <c:ptCount val="15"/>
                <c:pt idx="0">
                  <c:v>0</c:v>
                </c:pt>
                <c:pt idx="1">
                  <c:v>26.051282051282055</c:v>
                </c:pt>
                <c:pt idx="2">
                  <c:v>66.989010989010993</c:v>
                </c:pt>
                <c:pt idx="3">
                  <c:v>92.109890109890102</c:v>
                </c:pt>
                <c:pt idx="4">
                  <c:v>113.5091575091575</c:v>
                </c:pt>
                <c:pt idx="5">
                  <c:v>135.37362637362639</c:v>
                </c:pt>
                <c:pt idx="6">
                  <c:v>155.84249084249086</c:v>
                </c:pt>
                <c:pt idx="7">
                  <c:v>175.38095238095238</c:v>
                </c:pt>
                <c:pt idx="8">
                  <c:v>195.61721611721612</c:v>
                </c:pt>
                <c:pt idx="9">
                  <c:v>217.0164835164835</c:v>
                </c:pt>
                <c:pt idx="10">
                  <c:v>239.34615384615387</c:v>
                </c:pt>
                <c:pt idx="11">
                  <c:v>264.00183150183148</c:v>
                </c:pt>
                <c:pt idx="12">
                  <c:v>293.5421245421245</c:v>
                </c:pt>
                <c:pt idx="13">
                  <c:v>345.41208791208794</c:v>
                </c:pt>
                <c:pt idx="14">
                  <c:v>381</c:v>
                </c:pt>
              </c:numCache>
            </c:numRef>
          </c:xVal>
          <c:yVal>
            <c:numRef>
              <c:f>SF!$EY$4:$EY$18</c:f>
              <c:numCache>
                <c:formatCode>0.0000</c:formatCode>
                <c:ptCount val="15"/>
                <c:pt idx="0">
                  <c:v>0</c:v>
                </c:pt>
                <c:pt idx="1">
                  <c:v>4.1955708661417313E-3</c:v>
                </c:pt>
                <c:pt idx="2">
                  <c:v>7.5773622047244091E-3</c:v>
                </c:pt>
                <c:pt idx="3">
                  <c:v>1.0484216177523275E-2</c:v>
                </c:pt>
                <c:pt idx="4">
                  <c:v>1.1652657480314957E-2</c:v>
                </c:pt>
                <c:pt idx="5">
                  <c:v>1.3631307771311187E-2</c:v>
                </c:pt>
                <c:pt idx="6">
                  <c:v>1.4172047244094498E-2</c:v>
                </c:pt>
                <c:pt idx="7">
                  <c:v>1.399803149606299E-2</c:v>
                </c:pt>
                <c:pt idx="8">
                  <c:v>1.3800472440944872E-2</c:v>
                </c:pt>
                <c:pt idx="9">
                  <c:v>1.2847327860613178E-2</c:v>
                </c:pt>
                <c:pt idx="10">
                  <c:v>1.2432620922384697E-2</c:v>
                </c:pt>
                <c:pt idx="11">
                  <c:v>1.0140861997513481E-2</c:v>
                </c:pt>
                <c:pt idx="12">
                  <c:v>7.6065354330708589E-3</c:v>
                </c:pt>
                <c:pt idx="13">
                  <c:v>3.2187895630693204E-3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C6C-4C9B-933E-A7E558BCF8CC}"/>
            </c:ext>
          </c:extLst>
        </c:ser>
        <c:ser>
          <c:idx val="4"/>
          <c:order val="33"/>
          <c:tx>
            <c:strRef>
              <c:f>SF!$FE$2</c:f>
              <c:strCache>
                <c:ptCount val="1"/>
                <c:pt idx="0">
                  <c:v>1985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SF!$FH$4:$FH$19</c:f>
              <c:numCache>
                <c:formatCode>General</c:formatCode>
                <c:ptCount val="16"/>
                <c:pt idx="0">
                  <c:v>0</c:v>
                </c:pt>
                <c:pt idx="1">
                  <c:v>26.880368098159508</c:v>
                </c:pt>
                <c:pt idx="2">
                  <c:v>68.953987730061357</c:v>
                </c:pt>
                <c:pt idx="3">
                  <c:v>94.665644171779149</c:v>
                </c:pt>
                <c:pt idx="4">
                  <c:v>115.70245398773005</c:v>
                </c:pt>
                <c:pt idx="5">
                  <c:v>135.57055214723925</c:v>
                </c:pt>
                <c:pt idx="6">
                  <c:v>153.10122699386503</c:v>
                </c:pt>
                <c:pt idx="7">
                  <c:v>170.6319018404908</c:v>
                </c:pt>
                <c:pt idx="8">
                  <c:v>190.5</c:v>
                </c:pt>
                <c:pt idx="9">
                  <c:v>210.3680981595092</c:v>
                </c:pt>
                <c:pt idx="10">
                  <c:v>230.2361963190184</c:v>
                </c:pt>
                <c:pt idx="11">
                  <c:v>250.10429447852761</c:v>
                </c:pt>
                <c:pt idx="12">
                  <c:v>269.97239263803681</c:v>
                </c:pt>
                <c:pt idx="13">
                  <c:v>292.76226993865032</c:v>
                </c:pt>
                <c:pt idx="14">
                  <c:v>343.01687116564415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SF!$FI$4:$FI$19</c:f>
              <c:numCache>
                <c:formatCode>0.0000</c:formatCode>
                <c:ptCount val="16"/>
                <c:pt idx="0">
                  <c:v>0</c:v>
                </c:pt>
                <c:pt idx="1">
                  <c:v>4.4642245806230741E-3</c:v>
                </c:pt>
                <c:pt idx="2">
                  <c:v>8.2273369674944457E-3</c:v>
                </c:pt>
                <c:pt idx="3">
                  <c:v>1.0457859434237387E-2</c:v>
                </c:pt>
                <c:pt idx="4">
                  <c:v>1.235928842228055E-2</c:v>
                </c:pt>
                <c:pt idx="5">
                  <c:v>1.2299868766404197E-2</c:v>
                </c:pt>
                <c:pt idx="6">
                  <c:v>1.5279340082489695E-2</c:v>
                </c:pt>
                <c:pt idx="7">
                  <c:v>1.4438976377952745E-2</c:v>
                </c:pt>
                <c:pt idx="8">
                  <c:v>1.3310002916302141E-2</c:v>
                </c:pt>
                <c:pt idx="9">
                  <c:v>1.3904199475065594E-2</c:v>
                </c:pt>
                <c:pt idx="10">
                  <c:v>1.3785360163312914E-2</c:v>
                </c:pt>
                <c:pt idx="11">
                  <c:v>1.1765091863517096E-2</c:v>
                </c:pt>
                <c:pt idx="12">
                  <c:v>1.0457859434237405E-2</c:v>
                </c:pt>
                <c:pt idx="13">
                  <c:v>8.5564304461942086E-3</c:v>
                </c:pt>
                <c:pt idx="14">
                  <c:v>3.9491217443973327E-3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3-3C85-4002-8F09-BEFDA60FC4F4}"/>
            </c:ext>
          </c:extLst>
        </c:ser>
        <c:ser>
          <c:idx val="3"/>
          <c:order val="34"/>
          <c:tx>
            <c:strRef>
              <c:f>SF!$FJ$2</c:f>
              <c:strCache>
                <c:ptCount val="1"/>
                <c:pt idx="0">
                  <c:v>1984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SF!$FM$4:$FM$18</c:f>
              <c:numCache>
                <c:formatCode>General</c:formatCode>
                <c:ptCount val="15"/>
                <c:pt idx="0">
                  <c:v>0</c:v>
                </c:pt>
                <c:pt idx="1">
                  <c:v>25.050458715596331</c:v>
                </c:pt>
                <c:pt idx="2">
                  <c:v>65.247706422018354</c:v>
                </c:pt>
                <c:pt idx="3">
                  <c:v>93.793577981651367</c:v>
                </c:pt>
                <c:pt idx="4">
                  <c:v>119.42660550458714</c:v>
                </c:pt>
                <c:pt idx="5">
                  <c:v>142.84587155963303</c:v>
                </c:pt>
                <c:pt idx="6">
                  <c:v>163.23577981651374</c:v>
                </c:pt>
                <c:pt idx="7">
                  <c:v>181.99449541284403</c:v>
                </c:pt>
                <c:pt idx="8">
                  <c:v>202.96697247706422</c:v>
                </c:pt>
                <c:pt idx="9">
                  <c:v>225.45412844036696</c:v>
                </c:pt>
                <c:pt idx="10">
                  <c:v>248.1743119266055</c:v>
                </c:pt>
                <c:pt idx="11">
                  <c:v>269.49633027522935</c:v>
                </c:pt>
                <c:pt idx="12">
                  <c:v>297.22660550458716</c:v>
                </c:pt>
                <c:pt idx="13">
                  <c:v>348.14311926605501</c:v>
                </c:pt>
                <c:pt idx="14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SF!$FN$4:$FN$18</c:f>
              <c:numCache>
                <c:formatCode>0.0000</c:formatCode>
                <c:ptCount val="15"/>
                <c:pt idx="0">
                  <c:v>0</c:v>
                </c:pt>
                <c:pt idx="1">
                  <c:v>3.5927485808459987E-3</c:v>
                </c:pt>
                <c:pt idx="2">
                  <c:v>8.2525741974560883E-3</c:v>
                </c:pt>
                <c:pt idx="3">
                  <c:v>1.0821636425881548E-2</c:v>
                </c:pt>
                <c:pt idx="4">
                  <c:v>1.1688788901387328E-2</c:v>
                </c:pt>
                <c:pt idx="5">
                  <c:v>1.4036253280839893E-2</c:v>
                </c:pt>
                <c:pt idx="6">
                  <c:v>1.5209807634805157E-2</c:v>
                </c:pt>
                <c:pt idx="7">
                  <c:v>1.2560015363933155E-2</c:v>
                </c:pt>
                <c:pt idx="8">
                  <c:v>1.3574642455407359E-2</c:v>
                </c:pt>
                <c:pt idx="9">
                  <c:v>1.2648155822627438E-2</c:v>
                </c:pt>
                <c:pt idx="10">
                  <c:v>1.1157480314960635E-2</c:v>
                </c:pt>
                <c:pt idx="11">
                  <c:v>1.0340574898017256E-2</c:v>
                </c:pt>
                <c:pt idx="12">
                  <c:v>7.6967233934467942E-3</c:v>
                </c:pt>
                <c:pt idx="13">
                  <c:v>2.7695873122242681E-3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3C85-4002-8F09-BEFDA60FC4F4}"/>
            </c:ext>
          </c:extLst>
        </c:ser>
        <c:ser>
          <c:idx val="2"/>
          <c:order val="35"/>
          <c:tx>
            <c:strRef>
              <c:f>SF!$FO$2</c:f>
              <c:strCache>
                <c:ptCount val="1"/>
                <c:pt idx="0">
                  <c:v>1983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SF!$FR$4:$FR$19</c:f>
              <c:numCache>
                <c:formatCode>General</c:formatCode>
                <c:ptCount val="16"/>
                <c:pt idx="0">
                  <c:v>0</c:v>
                </c:pt>
                <c:pt idx="1">
                  <c:v>24.633620689655174</c:v>
                </c:pt>
                <c:pt idx="2">
                  <c:v>66.276169950738918</c:v>
                </c:pt>
                <c:pt idx="3">
                  <c:v>93.842364532019701</c:v>
                </c:pt>
                <c:pt idx="4">
                  <c:v>113.78386699507391</c:v>
                </c:pt>
                <c:pt idx="5">
                  <c:v>133.13885467980296</c:v>
                </c:pt>
                <c:pt idx="6">
                  <c:v>153.66687192118226</c:v>
                </c:pt>
                <c:pt idx="7">
                  <c:v>173.60837438423647</c:v>
                </c:pt>
                <c:pt idx="8">
                  <c:v>192.3768472906404</c:v>
                </c:pt>
                <c:pt idx="9">
                  <c:v>211.73183497536945</c:v>
                </c:pt>
                <c:pt idx="10">
                  <c:v>233.432881773399</c:v>
                </c:pt>
                <c:pt idx="11">
                  <c:v>255.13392857142856</c:v>
                </c:pt>
                <c:pt idx="12">
                  <c:v>280.35406403940885</c:v>
                </c:pt>
                <c:pt idx="13">
                  <c:v>320.23706896551721</c:v>
                </c:pt>
                <c:pt idx="14">
                  <c:v>362.93534482758616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SF!$FS$4:$FS$19</c:f>
              <c:numCache>
                <c:formatCode>0.0000</c:formatCode>
                <c:ptCount val="16"/>
                <c:pt idx="0">
                  <c:v>0</c:v>
                </c:pt>
                <c:pt idx="1">
                  <c:v>3.7042869641294835E-3</c:v>
                </c:pt>
                <c:pt idx="2">
                  <c:v>8.2309711286089257E-3</c:v>
                </c:pt>
                <c:pt idx="3">
                  <c:v>1.065616797900262E-2</c:v>
                </c:pt>
                <c:pt idx="4">
                  <c:v>1.3320209973753279E-2</c:v>
                </c:pt>
                <c:pt idx="5">
                  <c:v>1.2536668210591328E-2</c:v>
                </c:pt>
                <c:pt idx="6">
                  <c:v>1.3616214639836696E-2</c:v>
                </c:pt>
                <c:pt idx="7">
                  <c:v>1.5984251968503914E-2</c:v>
                </c:pt>
                <c:pt idx="8">
                  <c:v>1.3986220472440964E-2</c:v>
                </c:pt>
                <c:pt idx="9">
                  <c:v>1.2536668210591328E-2</c:v>
                </c:pt>
                <c:pt idx="10">
                  <c:v>1.0656167979002625E-2</c:v>
                </c:pt>
                <c:pt idx="11">
                  <c:v>1.3539601667438617E-2</c:v>
                </c:pt>
                <c:pt idx="12">
                  <c:v>7.6232586311326409E-3</c:v>
                </c:pt>
                <c:pt idx="13">
                  <c:v>6.5459317585301862E-3</c:v>
                </c:pt>
                <c:pt idx="14">
                  <c:v>1.5915056072536404E-3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3C85-4002-8F09-BEFDA60FC4F4}"/>
            </c:ext>
          </c:extLst>
        </c:ser>
        <c:ser>
          <c:idx val="0"/>
          <c:order val="36"/>
          <c:tx>
            <c:strRef>
              <c:f>SF!$FT$2</c:f>
              <c:strCache>
                <c:ptCount val="1"/>
                <c:pt idx="0">
                  <c:v>1982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SF!$FW$4:$FW$25</c:f>
              <c:numCache>
                <c:formatCode>General</c:formatCode>
                <c:ptCount val="22"/>
                <c:pt idx="0">
                  <c:v>0</c:v>
                </c:pt>
                <c:pt idx="1">
                  <c:v>12.855828220858896</c:v>
                </c:pt>
                <c:pt idx="2">
                  <c:v>37.398773006134974</c:v>
                </c:pt>
                <c:pt idx="3">
                  <c:v>60.773006134969322</c:v>
                </c:pt>
                <c:pt idx="4">
                  <c:v>81.809815950920239</c:v>
                </c:pt>
                <c:pt idx="5">
                  <c:v>98.171779141104295</c:v>
                </c:pt>
                <c:pt idx="6">
                  <c:v>112.19631901840492</c:v>
                </c:pt>
                <c:pt idx="7">
                  <c:v>128.55828220858896</c:v>
                </c:pt>
                <c:pt idx="8">
                  <c:v>144.92024539877301</c:v>
                </c:pt>
                <c:pt idx="9">
                  <c:v>161.28220858895705</c:v>
                </c:pt>
                <c:pt idx="10">
                  <c:v>178.22852760736197</c:v>
                </c:pt>
                <c:pt idx="11">
                  <c:v>192.25306748466258</c:v>
                </c:pt>
                <c:pt idx="12">
                  <c:v>208.03067484662577</c:v>
                </c:pt>
                <c:pt idx="13">
                  <c:v>224.39263803680984</c:v>
                </c:pt>
                <c:pt idx="14">
                  <c:v>238.41717791411043</c:v>
                </c:pt>
                <c:pt idx="15">
                  <c:v>252.44171779141101</c:v>
                </c:pt>
                <c:pt idx="16">
                  <c:v>268.80368098159511</c:v>
                </c:pt>
                <c:pt idx="17">
                  <c:v>285.16564417177915</c:v>
                </c:pt>
                <c:pt idx="18">
                  <c:v>305.03374233128835</c:v>
                </c:pt>
                <c:pt idx="19">
                  <c:v>328.40797546012266</c:v>
                </c:pt>
                <c:pt idx="20">
                  <c:v>359.96319018404904</c:v>
                </c:pt>
                <c:pt idx="21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SF!$FX$4:$FX$25</c:f>
              <c:numCache>
                <c:formatCode>0.0000</c:formatCode>
                <c:ptCount val="22"/>
                <c:pt idx="0">
                  <c:v>0</c:v>
                </c:pt>
                <c:pt idx="1">
                  <c:v>2.9169649248389404E-3</c:v>
                </c:pt>
                <c:pt idx="2">
                  <c:v>4.278215223097113E-3</c:v>
                </c:pt>
                <c:pt idx="3">
                  <c:v>8.5564304461942259E-3</c:v>
                </c:pt>
                <c:pt idx="4">
                  <c:v>1.0695538057742779E-2</c:v>
                </c:pt>
                <c:pt idx="5">
                  <c:v>1.4260717410323717E-2</c:v>
                </c:pt>
                <c:pt idx="6">
                  <c:v>1.0695538057742775E-2</c:v>
                </c:pt>
                <c:pt idx="7">
                  <c:v>1.3369422572178475E-2</c:v>
                </c:pt>
                <c:pt idx="8">
                  <c:v>1.2478127734033275E-2</c:v>
                </c:pt>
                <c:pt idx="9">
                  <c:v>1.3369422572178467E-2</c:v>
                </c:pt>
                <c:pt idx="10">
                  <c:v>1.4809206541489988E-2</c:v>
                </c:pt>
                <c:pt idx="11">
                  <c:v>1.5557146265807696E-2</c:v>
                </c:pt>
                <c:pt idx="12">
                  <c:v>1.0695538057742782E-2</c:v>
                </c:pt>
                <c:pt idx="13">
                  <c:v>1.4260717410323693E-2</c:v>
                </c:pt>
                <c:pt idx="14">
                  <c:v>1.4260717410323753E-2</c:v>
                </c:pt>
                <c:pt idx="15">
                  <c:v>8.9129483814523198E-3</c:v>
                </c:pt>
                <c:pt idx="16">
                  <c:v>1.0160761154855631E-2</c:v>
                </c:pt>
                <c:pt idx="17">
                  <c:v>1.1408573928258956E-2</c:v>
                </c:pt>
                <c:pt idx="18">
                  <c:v>6.8062514912908614E-3</c:v>
                </c:pt>
                <c:pt idx="19">
                  <c:v>7.1303587051618567E-3</c:v>
                </c:pt>
                <c:pt idx="20">
                  <c:v>2.020268299795857E-3</c:v>
                </c:pt>
                <c:pt idx="21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C85-4002-8F09-BEFDA60FC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136368"/>
        <c:axId val="433140288"/>
        <c:extLst xmlns:c16r2="http://schemas.microsoft.com/office/drawing/2015/06/chart"/>
      </c:scatterChart>
      <c:valAx>
        <c:axId val="43313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40288"/>
        <c:crosses val="autoZero"/>
        <c:crossBetween val="midCat"/>
      </c:valAx>
      <c:valAx>
        <c:axId val="43314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Diff.</a:t>
                </a:r>
                <a:r>
                  <a:rPr lang="en-MY" baseline="0"/>
                  <a:t> Worth ($/mm)</a:t>
                </a:r>
                <a:endParaRPr lang="en-MY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6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Integral Reactivity Curve (SF)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SF!$B$2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SF!$B$4:$B$18</c:f>
              <c:numCache>
                <c:formatCode>General</c:formatCode>
                <c:ptCount val="15"/>
                <c:pt idx="0">
                  <c:v>0</c:v>
                </c:pt>
                <c:pt idx="1">
                  <c:v>57</c:v>
                </c:pt>
                <c:pt idx="2">
                  <c:v>87</c:v>
                </c:pt>
                <c:pt idx="3">
                  <c:v>112</c:v>
                </c:pt>
                <c:pt idx="4">
                  <c:v>132</c:v>
                </c:pt>
                <c:pt idx="5">
                  <c:v>152</c:v>
                </c:pt>
                <c:pt idx="6">
                  <c:v>172</c:v>
                </c:pt>
                <c:pt idx="7">
                  <c:v>187</c:v>
                </c:pt>
                <c:pt idx="8">
                  <c:v>202</c:v>
                </c:pt>
                <c:pt idx="9">
                  <c:v>218</c:v>
                </c:pt>
                <c:pt idx="10">
                  <c:v>238</c:v>
                </c:pt>
                <c:pt idx="11">
                  <c:v>258</c:v>
                </c:pt>
                <c:pt idx="12">
                  <c:v>282</c:v>
                </c:pt>
                <c:pt idx="13">
                  <c:v>318</c:v>
                </c:pt>
                <c:pt idx="14">
                  <c:v>379</c:v>
                </c:pt>
              </c:numCache>
            </c:numRef>
          </c:xVal>
          <c:yVal>
            <c:numRef>
              <c:f>SF!$C$4:$C$18</c:f>
              <c:numCache>
                <c:formatCode>General</c:formatCode>
                <c:ptCount val="15"/>
                <c:pt idx="0">
                  <c:v>0</c:v>
                </c:pt>
                <c:pt idx="1">
                  <c:v>0.23428540192495087</c:v>
                </c:pt>
                <c:pt idx="2">
                  <c:v>0.45800168642998812</c:v>
                </c:pt>
                <c:pt idx="3">
                  <c:v>0.68931138694201377</c:v>
                </c:pt>
                <c:pt idx="4">
                  <c:v>0.90838166429306144</c:v>
                </c:pt>
                <c:pt idx="5">
                  <c:v>1.1414320137917175</c:v>
                </c:pt>
                <c:pt idx="6">
                  <c:v>1.3769692467942556</c:v>
                </c:pt>
                <c:pt idx="7">
                  <c:v>1.5736909284394063</c:v>
                </c:pt>
                <c:pt idx="8">
                  <c:v>1.7732102827562568</c:v>
                </c:pt>
                <c:pt idx="9">
                  <c:v>1.9644275127322328</c:v>
                </c:pt>
                <c:pt idx="10">
                  <c:v>2.1922839240128154</c:v>
                </c:pt>
                <c:pt idx="11">
                  <c:v>2.4221286537506765</c:v>
                </c:pt>
                <c:pt idx="12">
                  <c:v>2.642153737566987</c:v>
                </c:pt>
                <c:pt idx="13">
                  <c:v>2.889939552706374</c:v>
                </c:pt>
                <c:pt idx="14">
                  <c:v>3.0691590748376378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7A8-404F-8BAA-0C9B62973FED}"/>
            </c:ext>
          </c:extLst>
        </c:ser>
        <c:ser>
          <c:idx val="15"/>
          <c:order val="1"/>
          <c:tx>
            <c:strRef>
              <c:f>SF!$F$2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SF!$F$4:$F$20</c:f>
              <c:numCache>
                <c:formatCode>0</c:formatCode>
                <c:ptCount val="17"/>
                <c:pt idx="0">
                  <c:v>0</c:v>
                </c:pt>
                <c:pt idx="1">
                  <c:v>58</c:v>
                </c:pt>
                <c:pt idx="2">
                  <c:v>87</c:v>
                </c:pt>
                <c:pt idx="3">
                  <c:v>107</c:v>
                </c:pt>
                <c:pt idx="4">
                  <c:v>128</c:v>
                </c:pt>
                <c:pt idx="5">
                  <c:v>142</c:v>
                </c:pt>
                <c:pt idx="6">
                  <c:v>157</c:v>
                </c:pt>
                <c:pt idx="7">
                  <c:v>174</c:v>
                </c:pt>
                <c:pt idx="8">
                  <c:v>189</c:v>
                </c:pt>
                <c:pt idx="9">
                  <c:v>204</c:v>
                </c:pt>
                <c:pt idx="10">
                  <c:v>219</c:v>
                </c:pt>
                <c:pt idx="11">
                  <c:v>239</c:v>
                </c:pt>
                <c:pt idx="12">
                  <c:v>259</c:v>
                </c:pt>
                <c:pt idx="13">
                  <c:v>284</c:v>
                </c:pt>
                <c:pt idx="14">
                  <c:v>314</c:v>
                </c:pt>
                <c:pt idx="15">
                  <c:v>380</c:v>
                </c:pt>
                <c:pt idx="16" formatCode="General">
                  <c:v>380</c:v>
                </c:pt>
              </c:numCache>
            </c:numRef>
          </c:xVal>
          <c:yVal>
            <c:numRef>
              <c:f>SF!$G$4:$G$20</c:f>
              <c:numCache>
                <c:formatCode>General</c:formatCode>
                <c:ptCount val="17"/>
                <c:pt idx="0">
                  <c:v>0</c:v>
                </c:pt>
                <c:pt idx="1">
                  <c:v>0.23369999999999999</c:v>
                </c:pt>
                <c:pt idx="2">
                  <c:v>0.46870000000000001</c:v>
                </c:pt>
                <c:pt idx="3">
                  <c:v>0.66300000000000003</c:v>
                </c:pt>
                <c:pt idx="4">
                  <c:v>0.878</c:v>
                </c:pt>
                <c:pt idx="5">
                  <c:v>1.0664</c:v>
                </c:pt>
                <c:pt idx="6">
                  <c:v>1.2579</c:v>
                </c:pt>
                <c:pt idx="7">
                  <c:v>1.4777</c:v>
                </c:pt>
                <c:pt idx="8">
                  <c:v>1.6797</c:v>
                </c:pt>
                <c:pt idx="9">
                  <c:v>1.8825000000000001</c:v>
                </c:pt>
                <c:pt idx="10">
                  <c:v>2.0716999999999999</c:v>
                </c:pt>
                <c:pt idx="11">
                  <c:v>2.3098000000000001</c:v>
                </c:pt>
                <c:pt idx="12">
                  <c:v>2.5335000000000001</c:v>
                </c:pt>
                <c:pt idx="13">
                  <c:v>2.7845</c:v>
                </c:pt>
                <c:pt idx="14">
                  <c:v>3.0175999999999998</c:v>
                </c:pt>
                <c:pt idx="15">
                  <c:v>3.2471999999999999</c:v>
                </c:pt>
                <c:pt idx="16">
                  <c:v>3.2471999999999999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01D-4175-A35D-40B8F0DFD46C}"/>
            </c:ext>
          </c:extLst>
        </c:ser>
        <c:ser>
          <c:idx val="16"/>
          <c:order val="2"/>
          <c:tx>
            <c:strRef>
              <c:f>SF!$J$2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SF!$J$4:$J$19</c:f>
              <c:numCache>
                <c:formatCode>0</c:formatCode>
                <c:ptCount val="16"/>
                <c:pt idx="0">
                  <c:v>0</c:v>
                </c:pt>
                <c:pt idx="1">
                  <c:v>58</c:v>
                </c:pt>
                <c:pt idx="2">
                  <c:v>88</c:v>
                </c:pt>
                <c:pt idx="3">
                  <c:v>107</c:v>
                </c:pt>
                <c:pt idx="4">
                  <c:v>128</c:v>
                </c:pt>
                <c:pt idx="5">
                  <c:v>148</c:v>
                </c:pt>
                <c:pt idx="6">
                  <c:v>166</c:v>
                </c:pt>
                <c:pt idx="7">
                  <c:v>184</c:v>
                </c:pt>
                <c:pt idx="8">
                  <c:v>202</c:v>
                </c:pt>
                <c:pt idx="9">
                  <c:v>220</c:v>
                </c:pt>
                <c:pt idx="10">
                  <c:v>240</c:v>
                </c:pt>
                <c:pt idx="11">
                  <c:v>260</c:v>
                </c:pt>
                <c:pt idx="12">
                  <c:v>280</c:v>
                </c:pt>
                <c:pt idx="13">
                  <c:v>309</c:v>
                </c:pt>
                <c:pt idx="14">
                  <c:v>380</c:v>
                </c:pt>
                <c:pt idx="15">
                  <c:v>380</c:v>
                </c:pt>
              </c:numCache>
            </c:numRef>
          </c:xVal>
          <c:yVal>
            <c:numRef>
              <c:f>SF!$K$4:$K$19</c:f>
              <c:numCache>
                <c:formatCode>General</c:formatCode>
                <c:ptCount val="16"/>
                <c:pt idx="0">
                  <c:v>0</c:v>
                </c:pt>
                <c:pt idx="1">
                  <c:v>0.2306</c:v>
                </c:pt>
                <c:pt idx="2">
                  <c:v>0.44269999999999998</c:v>
                </c:pt>
                <c:pt idx="3">
                  <c:v>0.63590000000000002</c:v>
                </c:pt>
                <c:pt idx="4">
                  <c:v>0.85899999999999999</c:v>
                </c:pt>
                <c:pt idx="5">
                  <c:v>1.0991</c:v>
                </c:pt>
                <c:pt idx="6">
                  <c:v>1.3353999999999999</c:v>
                </c:pt>
                <c:pt idx="7">
                  <c:v>1.5691999999999999</c:v>
                </c:pt>
                <c:pt idx="8">
                  <c:v>1.7982</c:v>
                </c:pt>
                <c:pt idx="9">
                  <c:v>2.0308000000000002</c:v>
                </c:pt>
                <c:pt idx="10">
                  <c:v>2.2594000000000003</c:v>
                </c:pt>
                <c:pt idx="11">
                  <c:v>2.4722000000000004</c:v>
                </c:pt>
                <c:pt idx="12">
                  <c:v>2.6711000000000005</c:v>
                </c:pt>
                <c:pt idx="13">
                  <c:v>2.9157000000000006</c:v>
                </c:pt>
                <c:pt idx="14">
                  <c:v>3.1648000000000005</c:v>
                </c:pt>
                <c:pt idx="15">
                  <c:v>3.1648000000000005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01D-4175-A35D-40B8F0DFD46C}"/>
            </c:ext>
          </c:extLst>
        </c:ser>
        <c:ser>
          <c:idx val="17"/>
          <c:order val="3"/>
          <c:tx>
            <c:strRef>
              <c:f>SF!$N$2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SF!$N$4:$N$19</c:f>
              <c:numCache>
                <c:formatCode>0</c:formatCode>
                <c:ptCount val="16"/>
                <c:pt idx="0">
                  <c:v>0</c:v>
                </c:pt>
                <c:pt idx="1">
                  <c:v>50</c:v>
                </c:pt>
                <c:pt idx="2">
                  <c:v>85</c:v>
                </c:pt>
                <c:pt idx="3">
                  <c:v>105</c:v>
                </c:pt>
                <c:pt idx="4">
                  <c:v>125</c:v>
                </c:pt>
                <c:pt idx="5">
                  <c:v>145</c:v>
                </c:pt>
                <c:pt idx="6">
                  <c:v>165</c:v>
                </c:pt>
                <c:pt idx="7">
                  <c:v>185</c:v>
                </c:pt>
                <c:pt idx="8">
                  <c:v>205</c:v>
                </c:pt>
                <c:pt idx="9">
                  <c:v>220</c:v>
                </c:pt>
                <c:pt idx="10">
                  <c:v>240</c:v>
                </c:pt>
                <c:pt idx="11">
                  <c:v>256</c:v>
                </c:pt>
                <c:pt idx="12">
                  <c:v>280</c:v>
                </c:pt>
                <c:pt idx="13">
                  <c:v>306</c:v>
                </c:pt>
                <c:pt idx="14">
                  <c:v>379</c:v>
                </c:pt>
                <c:pt idx="15">
                  <c:v>379</c:v>
                </c:pt>
              </c:numCache>
            </c:numRef>
          </c:xVal>
          <c:yVal>
            <c:numRef>
              <c:f>SF!$O$4:$O$19</c:f>
              <c:numCache>
                <c:formatCode>General</c:formatCode>
                <c:ptCount val="16"/>
                <c:pt idx="0">
                  <c:v>0</c:v>
                </c:pt>
                <c:pt idx="1">
                  <c:v>0.16539999999999999</c:v>
                </c:pt>
                <c:pt idx="2">
                  <c:v>0.40600000000000003</c:v>
                </c:pt>
                <c:pt idx="3">
                  <c:v>0.60420000000000007</c:v>
                </c:pt>
                <c:pt idx="4">
                  <c:v>0.82540000000000013</c:v>
                </c:pt>
                <c:pt idx="5">
                  <c:v>1.0633000000000001</c:v>
                </c:pt>
                <c:pt idx="6">
                  <c:v>1.3160000000000001</c:v>
                </c:pt>
                <c:pt idx="7">
                  <c:v>1.5541</c:v>
                </c:pt>
                <c:pt idx="8">
                  <c:v>1.7911000000000001</c:v>
                </c:pt>
                <c:pt idx="9">
                  <c:v>1.9628000000000001</c:v>
                </c:pt>
                <c:pt idx="10">
                  <c:v>2.1848000000000001</c:v>
                </c:pt>
                <c:pt idx="11">
                  <c:v>2.3485</c:v>
                </c:pt>
                <c:pt idx="12">
                  <c:v>2.5354000000000001</c:v>
                </c:pt>
                <c:pt idx="13">
                  <c:v>2.7218</c:v>
                </c:pt>
                <c:pt idx="14">
                  <c:v>2.9222000000000001</c:v>
                </c:pt>
                <c:pt idx="15">
                  <c:v>2.9222000000000001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01D-4175-A35D-40B8F0DFD46C}"/>
            </c:ext>
          </c:extLst>
        </c:ser>
        <c:ser>
          <c:idx val="18"/>
          <c:order val="4"/>
          <c:tx>
            <c:strRef>
              <c:f>SF!$R$2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SF!$R$4:$R$19</c:f>
              <c:numCache>
                <c:formatCode>0</c:formatCode>
                <c:ptCount val="16"/>
                <c:pt idx="0">
                  <c:v>0</c:v>
                </c:pt>
                <c:pt idx="1">
                  <c:v>58</c:v>
                </c:pt>
                <c:pt idx="2">
                  <c:v>92</c:v>
                </c:pt>
                <c:pt idx="3">
                  <c:v>117</c:v>
                </c:pt>
                <c:pt idx="4">
                  <c:v>137</c:v>
                </c:pt>
                <c:pt idx="5">
                  <c:v>157</c:v>
                </c:pt>
                <c:pt idx="6">
                  <c:v>172</c:v>
                </c:pt>
                <c:pt idx="7">
                  <c:v>187</c:v>
                </c:pt>
                <c:pt idx="8">
                  <c:v>202</c:v>
                </c:pt>
                <c:pt idx="9">
                  <c:v>217</c:v>
                </c:pt>
                <c:pt idx="10">
                  <c:v>237</c:v>
                </c:pt>
                <c:pt idx="11">
                  <c:v>261</c:v>
                </c:pt>
                <c:pt idx="12">
                  <c:v>290</c:v>
                </c:pt>
                <c:pt idx="13">
                  <c:v>315</c:v>
                </c:pt>
                <c:pt idx="14">
                  <c:v>379</c:v>
                </c:pt>
                <c:pt idx="15">
                  <c:v>379</c:v>
                </c:pt>
              </c:numCache>
            </c:numRef>
          </c:xVal>
          <c:yVal>
            <c:numRef>
              <c:f>SF!$S$4:$S$19</c:f>
              <c:numCache>
                <c:formatCode>General</c:formatCode>
                <c:ptCount val="16"/>
                <c:pt idx="0">
                  <c:v>0</c:v>
                </c:pt>
                <c:pt idx="1">
                  <c:v>0.21199999999999999</c:v>
                </c:pt>
                <c:pt idx="2">
                  <c:v>0.40955999999999998</c:v>
                </c:pt>
                <c:pt idx="3">
                  <c:v>0.64566000000000001</c:v>
                </c:pt>
                <c:pt idx="4">
                  <c:v>0.89285999999999999</c:v>
                </c:pt>
                <c:pt idx="5">
                  <c:v>1.13656</c:v>
                </c:pt>
                <c:pt idx="6">
                  <c:v>1.31376</c:v>
                </c:pt>
                <c:pt idx="7">
                  <c:v>1.52996</c:v>
                </c:pt>
                <c:pt idx="8">
                  <c:v>1.7123599999999999</c:v>
                </c:pt>
                <c:pt idx="9">
                  <c:v>1.8835599999999999</c:v>
                </c:pt>
                <c:pt idx="10">
                  <c:v>2.1312599999999997</c:v>
                </c:pt>
                <c:pt idx="11">
                  <c:v>2.3530599999999997</c:v>
                </c:pt>
                <c:pt idx="12">
                  <c:v>2.5931599999999997</c:v>
                </c:pt>
                <c:pt idx="13">
                  <c:v>2.7590599999999998</c:v>
                </c:pt>
                <c:pt idx="14">
                  <c:v>2.90646</c:v>
                </c:pt>
                <c:pt idx="15">
                  <c:v>2.90646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01D-4175-A35D-40B8F0DFD46C}"/>
            </c:ext>
          </c:extLst>
        </c:ser>
        <c:ser>
          <c:idx val="19"/>
          <c:order val="5"/>
          <c:tx>
            <c:strRef>
              <c:f>SF!$V$2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SF!$V$4:$V$15</c:f>
              <c:numCache>
                <c:formatCode>0</c:formatCode>
                <c:ptCount val="12"/>
                <c:pt idx="0">
                  <c:v>0</c:v>
                </c:pt>
                <c:pt idx="1">
                  <c:v>58</c:v>
                </c:pt>
                <c:pt idx="2">
                  <c:v>88</c:v>
                </c:pt>
                <c:pt idx="3">
                  <c:v>118</c:v>
                </c:pt>
                <c:pt idx="4">
                  <c:v>143</c:v>
                </c:pt>
                <c:pt idx="5">
                  <c:v>168</c:v>
                </c:pt>
                <c:pt idx="6">
                  <c:v>193</c:v>
                </c:pt>
                <c:pt idx="7">
                  <c:v>218</c:v>
                </c:pt>
                <c:pt idx="8">
                  <c:v>248</c:v>
                </c:pt>
                <c:pt idx="9">
                  <c:v>282</c:v>
                </c:pt>
                <c:pt idx="10">
                  <c:v>379</c:v>
                </c:pt>
                <c:pt idx="11">
                  <c:v>379</c:v>
                </c:pt>
              </c:numCache>
            </c:numRef>
          </c:xVal>
          <c:yVal>
            <c:numRef>
              <c:f>SF!$W$4:$W$15</c:f>
              <c:numCache>
                <c:formatCode>General</c:formatCode>
                <c:ptCount val="12"/>
                <c:pt idx="0">
                  <c:v>0</c:v>
                </c:pt>
                <c:pt idx="1">
                  <c:v>0.14879999999999999</c:v>
                </c:pt>
                <c:pt idx="2">
                  <c:v>0.33528666666666662</c:v>
                </c:pt>
                <c:pt idx="3">
                  <c:v>0.50358666666666663</c:v>
                </c:pt>
                <c:pt idx="4">
                  <c:v>0.70088666666666666</c:v>
                </c:pt>
                <c:pt idx="5">
                  <c:v>0.88568666666666662</c:v>
                </c:pt>
                <c:pt idx="6">
                  <c:v>1.0754866666666667</c:v>
                </c:pt>
                <c:pt idx="7">
                  <c:v>1.3101866666666666</c:v>
                </c:pt>
                <c:pt idx="8">
                  <c:v>1.5591066666666666</c:v>
                </c:pt>
                <c:pt idx="9">
                  <c:v>1.8050933333333332</c:v>
                </c:pt>
                <c:pt idx="10">
                  <c:v>2.0709666666666666</c:v>
                </c:pt>
                <c:pt idx="11">
                  <c:v>2.0709666666666666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01D-4175-A35D-40B8F0DFD46C}"/>
            </c:ext>
          </c:extLst>
        </c:ser>
        <c:ser>
          <c:idx val="14"/>
          <c:order val="6"/>
          <c:tx>
            <c:strRef>
              <c:f>SF!$Z$2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SF!$AA$4:$AA$18</c:f>
              <c:numCache>
                <c:formatCode>0</c:formatCode>
                <c:ptCount val="15"/>
                <c:pt idx="0">
                  <c:v>0</c:v>
                </c:pt>
                <c:pt idx="1">
                  <c:v>67.723095525997579</c:v>
                </c:pt>
                <c:pt idx="2">
                  <c:v>96.286577992744853</c:v>
                </c:pt>
                <c:pt idx="3">
                  <c:v>121.62515114873035</c:v>
                </c:pt>
                <c:pt idx="4">
                  <c:v>146.04232164449817</c:v>
                </c:pt>
                <c:pt idx="5">
                  <c:v>167.69528415961307</c:v>
                </c:pt>
                <c:pt idx="6">
                  <c:v>185.6626360338573</c:v>
                </c:pt>
                <c:pt idx="7">
                  <c:v>205.47279322853689</c:v>
                </c:pt>
                <c:pt idx="8">
                  <c:v>226.66505441354292</c:v>
                </c:pt>
                <c:pt idx="9">
                  <c:v>248.31801692865781</c:v>
                </c:pt>
                <c:pt idx="10">
                  <c:v>269.04957678355498</c:v>
                </c:pt>
                <c:pt idx="11">
                  <c:v>297.61305925030229</c:v>
                </c:pt>
                <c:pt idx="12">
                  <c:v>331.70495767835553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SF!$AB$4:$AB$18</c:f>
              <c:numCache>
                <c:formatCode>General</c:formatCode>
                <c:ptCount val="15"/>
                <c:pt idx="0">
                  <c:v>0</c:v>
                </c:pt>
                <c:pt idx="1">
                  <c:v>0.22338333333333335</c:v>
                </c:pt>
                <c:pt idx="2">
                  <c:v>0.43913333333333338</c:v>
                </c:pt>
                <c:pt idx="3">
                  <c:v>0.67363333333333331</c:v>
                </c:pt>
                <c:pt idx="4">
                  <c:v>0.914385</c:v>
                </c:pt>
                <c:pt idx="5">
                  <c:v>1.1582566666666667</c:v>
                </c:pt>
                <c:pt idx="6">
                  <c:v>1.3702116666666666</c:v>
                </c:pt>
                <c:pt idx="7">
                  <c:v>1.5910949999999999</c:v>
                </c:pt>
                <c:pt idx="8">
                  <c:v>1.8050283333333332</c:v>
                </c:pt>
                <c:pt idx="9">
                  <c:v>2.0435616666666667</c:v>
                </c:pt>
                <c:pt idx="10">
                  <c:v>2.2654966666666665</c:v>
                </c:pt>
                <c:pt idx="11">
                  <c:v>2.4800966666666664</c:v>
                </c:pt>
                <c:pt idx="12">
                  <c:v>2.6760833333333331</c:v>
                </c:pt>
                <c:pt idx="13">
                  <c:v>2.7930583333333332</c:v>
                </c:pt>
                <c:pt idx="14">
                  <c:v>2.7930583333333332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2901-44F3-996F-1AE8C3AFC87A}"/>
            </c:ext>
          </c:extLst>
        </c:ser>
        <c:ser>
          <c:idx val="13"/>
          <c:order val="7"/>
          <c:tx>
            <c:strRef>
              <c:f>SF!$AE$2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SF!$AF$4:$AF$19</c:f>
              <c:numCache>
                <c:formatCode>0</c:formatCode>
                <c:ptCount val="16"/>
                <c:pt idx="0">
                  <c:v>0</c:v>
                </c:pt>
                <c:pt idx="1">
                  <c:v>45.775485436893206</c:v>
                </c:pt>
                <c:pt idx="2">
                  <c:v>72.131067961165044</c:v>
                </c:pt>
                <c:pt idx="3">
                  <c:v>95.25</c:v>
                </c:pt>
                <c:pt idx="4">
                  <c:v>117.90655339805824</c:v>
                </c:pt>
                <c:pt idx="5">
                  <c:v>139.63834951456312</c:v>
                </c:pt>
                <c:pt idx="6">
                  <c:v>157.67111650485435</c:v>
                </c:pt>
                <c:pt idx="7">
                  <c:v>174.31674757281553</c:v>
                </c:pt>
                <c:pt idx="8">
                  <c:v>193.73665048543691</c:v>
                </c:pt>
                <c:pt idx="9">
                  <c:v>213.61893203883494</c:v>
                </c:pt>
                <c:pt idx="10">
                  <c:v>229.33980582524271</c:v>
                </c:pt>
                <c:pt idx="11">
                  <c:v>249.6844660194175</c:v>
                </c:pt>
                <c:pt idx="12">
                  <c:v>282.97572815533982</c:v>
                </c:pt>
                <c:pt idx="13">
                  <c:v>318.57888349514565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SF!$AG$4:$AG$19</c:f>
              <c:numCache>
                <c:formatCode>General</c:formatCode>
                <c:ptCount val="16"/>
                <c:pt idx="0">
                  <c:v>0</c:v>
                </c:pt>
                <c:pt idx="1">
                  <c:v>0.20610000000000001</c:v>
                </c:pt>
                <c:pt idx="2">
                  <c:v>0.36676666666666669</c:v>
                </c:pt>
                <c:pt idx="3">
                  <c:v>0.50756000000000001</c:v>
                </c:pt>
                <c:pt idx="4">
                  <c:v>0.70985555555555557</c:v>
                </c:pt>
                <c:pt idx="5">
                  <c:v>0.92883111111111116</c:v>
                </c:pt>
                <c:pt idx="6">
                  <c:v>1.1373011111111111</c:v>
                </c:pt>
                <c:pt idx="7">
                  <c:v>1.3063011111111111</c:v>
                </c:pt>
                <c:pt idx="8">
                  <c:v>1.4831011111111112</c:v>
                </c:pt>
                <c:pt idx="9">
                  <c:v>1.6887011111111112</c:v>
                </c:pt>
                <c:pt idx="10">
                  <c:v>1.8600011111111112</c:v>
                </c:pt>
                <c:pt idx="11">
                  <c:v>2.033001111111111</c:v>
                </c:pt>
                <c:pt idx="12">
                  <c:v>2.201101111111111</c:v>
                </c:pt>
                <c:pt idx="13">
                  <c:v>2.3574011111111108</c:v>
                </c:pt>
                <c:pt idx="14">
                  <c:v>2.4817011111111107</c:v>
                </c:pt>
                <c:pt idx="15">
                  <c:v>2.4817011111111107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2901-44F3-996F-1AE8C3AFC87A}"/>
            </c:ext>
          </c:extLst>
        </c:ser>
        <c:ser>
          <c:idx val="12"/>
          <c:order val="8"/>
          <c:tx>
            <c:strRef>
              <c:f>SF!$AJ$2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SF!$AK$4:$AK$18</c:f>
              <c:numCache>
                <c:formatCode>0</c:formatCode>
                <c:ptCount val="15"/>
                <c:pt idx="0">
                  <c:v>0</c:v>
                </c:pt>
                <c:pt idx="1">
                  <c:v>62.345454545454544</c:v>
                </c:pt>
                <c:pt idx="2">
                  <c:v>94.210909090909098</c:v>
                </c:pt>
                <c:pt idx="3">
                  <c:v>115.91636363636364</c:v>
                </c:pt>
                <c:pt idx="4">
                  <c:v>136.23636363636365</c:v>
                </c:pt>
                <c:pt idx="5">
                  <c:v>157.0181818181818</c:v>
                </c:pt>
                <c:pt idx="6">
                  <c:v>171.79636363636365</c:v>
                </c:pt>
                <c:pt idx="7">
                  <c:v>193.96363636363634</c:v>
                </c:pt>
                <c:pt idx="8">
                  <c:v>214.28363636363636</c:v>
                </c:pt>
                <c:pt idx="9">
                  <c:v>234.60363636363635</c:v>
                </c:pt>
                <c:pt idx="10">
                  <c:v>254</c:v>
                </c:pt>
                <c:pt idx="11">
                  <c:v>279.39999999999998</c:v>
                </c:pt>
                <c:pt idx="12">
                  <c:v>310.34181818181821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SF!$AL$4:$AL$18</c:f>
              <c:numCache>
                <c:formatCode>General</c:formatCode>
                <c:ptCount val="15"/>
                <c:pt idx="0">
                  <c:v>0</c:v>
                </c:pt>
                <c:pt idx="1">
                  <c:v>0.21408000000000002</c:v>
                </c:pt>
                <c:pt idx="2">
                  <c:v>0.41897000000000001</c:v>
                </c:pt>
                <c:pt idx="3">
                  <c:v>0.61106555555555553</c:v>
                </c:pt>
                <c:pt idx="4">
                  <c:v>0.81409555555555557</c:v>
                </c:pt>
                <c:pt idx="5">
                  <c:v>1.0253255555555556</c:v>
                </c:pt>
                <c:pt idx="6">
                  <c:v>1.1911188888888888</c:v>
                </c:pt>
                <c:pt idx="7">
                  <c:v>1.4209066666666665</c:v>
                </c:pt>
                <c:pt idx="8">
                  <c:v>1.6725955555555554</c:v>
                </c:pt>
                <c:pt idx="9">
                  <c:v>1.8851255555555553</c:v>
                </c:pt>
                <c:pt idx="10">
                  <c:v>2.0880555555555551</c:v>
                </c:pt>
                <c:pt idx="11">
                  <c:v>2.3009111111111107</c:v>
                </c:pt>
                <c:pt idx="12">
                  <c:v>2.5334011111111105</c:v>
                </c:pt>
                <c:pt idx="13">
                  <c:v>2.768927777777777</c:v>
                </c:pt>
                <c:pt idx="14">
                  <c:v>2.768927777777777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2901-44F3-996F-1AE8C3AFC87A}"/>
            </c:ext>
          </c:extLst>
        </c:ser>
        <c:ser>
          <c:idx val="11"/>
          <c:order val="9"/>
          <c:tx>
            <c:strRef>
              <c:f>SF!$AO$2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SF!$AP$4:$AP$17</c:f>
              <c:numCache>
                <c:formatCode>0</c:formatCode>
                <c:ptCount val="14"/>
                <c:pt idx="0">
                  <c:v>0</c:v>
                </c:pt>
                <c:pt idx="1">
                  <c:v>50.64790419161676</c:v>
                </c:pt>
                <c:pt idx="2">
                  <c:v>85.325748502994017</c:v>
                </c:pt>
                <c:pt idx="3">
                  <c:v>110.87784431137723</c:v>
                </c:pt>
                <c:pt idx="4">
                  <c:v>136.42994011976049</c:v>
                </c:pt>
                <c:pt idx="5">
                  <c:v>162.89461077844311</c:v>
                </c:pt>
                <c:pt idx="6">
                  <c:v>185.25269461077846</c:v>
                </c:pt>
                <c:pt idx="7">
                  <c:v>206.69820359281437</c:v>
                </c:pt>
                <c:pt idx="8">
                  <c:v>228.14371257485027</c:v>
                </c:pt>
                <c:pt idx="9">
                  <c:v>250.95808383233532</c:v>
                </c:pt>
                <c:pt idx="10">
                  <c:v>277.422754491018</c:v>
                </c:pt>
                <c:pt idx="11">
                  <c:v>307.99401197604794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SF!$AQ$4:$AQ$17</c:f>
              <c:numCache>
                <c:formatCode>General</c:formatCode>
                <c:ptCount val="14"/>
                <c:pt idx="0">
                  <c:v>0</c:v>
                </c:pt>
                <c:pt idx="1">
                  <c:v>0.15252500000000002</c:v>
                </c:pt>
                <c:pt idx="2">
                  <c:v>0.31442500000000001</c:v>
                </c:pt>
                <c:pt idx="3">
                  <c:v>0.47172500000000001</c:v>
                </c:pt>
                <c:pt idx="4">
                  <c:v>0.67634490000000003</c:v>
                </c:pt>
                <c:pt idx="5">
                  <c:v>0.86927450000000006</c:v>
                </c:pt>
                <c:pt idx="6">
                  <c:v>1.1093093000000001</c:v>
                </c:pt>
                <c:pt idx="7">
                  <c:v>1.3299533000000001</c:v>
                </c:pt>
                <c:pt idx="8">
                  <c:v>1.5474643000000001</c:v>
                </c:pt>
                <c:pt idx="9">
                  <c:v>1.7363374</c:v>
                </c:pt>
                <c:pt idx="10">
                  <c:v>1.9425278000000001</c:v>
                </c:pt>
                <c:pt idx="11">
                  <c:v>2.1329085999999999</c:v>
                </c:pt>
                <c:pt idx="12">
                  <c:v>2.3432415999999998</c:v>
                </c:pt>
                <c:pt idx="13">
                  <c:v>2.3432415999999998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2901-44F3-996F-1AE8C3AFC87A}"/>
            </c:ext>
          </c:extLst>
        </c:ser>
        <c:ser>
          <c:idx val="10"/>
          <c:order val="10"/>
          <c:tx>
            <c:strRef>
              <c:f>SF!$AT$2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SF!$AU$4:$AU$17</c:f>
              <c:numCache>
                <c:formatCode>0</c:formatCode>
                <c:ptCount val="14"/>
                <c:pt idx="0">
                  <c:v>0</c:v>
                </c:pt>
                <c:pt idx="1">
                  <c:v>59.317365269461078</c:v>
                </c:pt>
                <c:pt idx="2">
                  <c:v>89.88862275449101</c:v>
                </c:pt>
                <c:pt idx="3">
                  <c:v>114.98443113772454</c:v>
                </c:pt>
                <c:pt idx="4">
                  <c:v>138.711377245509</c:v>
                </c:pt>
                <c:pt idx="5">
                  <c:v>159.24431137724551</c:v>
                </c:pt>
                <c:pt idx="6">
                  <c:v>179.77724550898202</c:v>
                </c:pt>
                <c:pt idx="7">
                  <c:v>204.41676646706586</c:v>
                </c:pt>
                <c:pt idx="8">
                  <c:v>226.31856287425151</c:v>
                </c:pt>
                <c:pt idx="9">
                  <c:v>252.78323353293413</c:v>
                </c:pt>
                <c:pt idx="10">
                  <c:v>281.98562874251496</c:v>
                </c:pt>
                <c:pt idx="11">
                  <c:v>316.20718562874248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SF!$AV$4:$AV$17</c:f>
              <c:numCache>
                <c:formatCode>General</c:formatCode>
                <c:ptCount val="14"/>
                <c:pt idx="0">
                  <c:v>0</c:v>
                </c:pt>
                <c:pt idx="1">
                  <c:v>0.2225</c:v>
                </c:pt>
                <c:pt idx="2">
                  <c:v>0.43140000000000001</c:v>
                </c:pt>
                <c:pt idx="3">
                  <c:v>0.59379999999999999</c:v>
                </c:pt>
                <c:pt idx="4">
                  <c:v>0.82319999999999993</c:v>
                </c:pt>
                <c:pt idx="5">
                  <c:v>1.0422</c:v>
                </c:pt>
                <c:pt idx="6">
                  <c:v>1.2814000000000001</c:v>
                </c:pt>
                <c:pt idx="7">
                  <c:v>1.5061</c:v>
                </c:pt>
                <c:pt idx="8">
                  <c:v>1.7135</c:v>
                </c:pt>
                <c:pt idx="9">
                  <c:v>1.9459</c:v>
                </c:pt>
                <c:pt idx="10">
                  <c:v>2.1497000000000002</c:v>
                </c:pt>
                <c:pt idx="11">
                  <c:v>2.3838000000000004</c:v>
                </c:pt>
                <c:pt idx="12">
                  <c:v>2.5900000000000003</c:v>
                </c:pt>
                <c:pt idx="13">
                  <c:v>2.5900000000000003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2901-44F3-996F-1AE8C3AFC87A}"/>
            </c:ext>
          </c:extLst>
        </c:ser>
        <c:ser>
          <c:idx val="9"/>
          <c:order val="11"/>
          <c:tx>
            <c:strRef>
              <c:f>SF!$AY$2</c:f>
              <c:strCache>
                <c:ptCount val="1"/>
                <c:pt idx="0">
                  <c:v>2007*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SF!$AZ$4:$AZ$19</c:f>
              <c:numCache>
                <c:formatCode>0</c:formatCode>
                <c:ptCount val="16"/>
                <c:pt idx="0">
                  <c:v>0</c:v>
                </c:pt>
                <c:pt idx="1">
                  <c:v>59.002400960384151</c:v>
                </c:pt>
                <c:pt idx="2">
                  <c:v>87.817527010804326</c:v>
                </c:pt>
                <c:pt idx="3">
                  <c:v>106.5702280912365</c:v>
                </c:pt>
                <c:pt idx="4">
                  <c:v>126.23769507803121</c:v>
                </c:pt>
                <c:pt idx="5">
                  <c:v>143.61824729891958</c:v>
                </c:pt>
                <c:pt idx="6">
                  <c:v>161.45618247298918</c:v>
                </c:pt>
                <c:pt idx="7">
                  <c:v>178.37935174069628</c:v>
                </c:pt>
                <c:pt idx="8">
                  <c:v>197.13205282112844</c:v>
                </c:pt>
                <c:pt idx="9">
                  <c:v>216.79951980792319</c:v>
                </c:pt>
                <c:pt idx="10">
                  <c:v>236.46698679471788</c:v>
                </c:pt>
                <c:pt idx="11">
                  <c:v>254.76230492196876</c:v>
                </c:pt>
                <c:pt idx="12">
                  <c:v>276.71668667466986</c:v>
                </c:pt>
                <c:pt idx="13">
                  <c:v>309.19087635054024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SF!$BA$4:$BA$19</c:f>
              <c:numCache>
                <c:formatCode>General</c:formatCode>
                <c:ptCount val="16"/>
                <c:pt idx="0">
                  <c:v>0</c:v>
                </c:pt>
                <c:pt idx="1">
                  <c:v>0.21275714285714287</c:v>
                </c:pt>
                <c:pt idx="2">
                  <c:v>0.37146547619047621</c:v>
                </c:pt>
                <c:pt idx="3">
                  <c:v>0.53221880952380951</c:v>
                </c:pt>
                <c:pt idx="4">
                  <c:v>0.71583547619047616</c:v>
                </c:pt>
                <c:pt idx="5">
                  <c:v>0.87611880952380949</c:v>
                </c:pt>
                <c:pt idx="6">
                  <c:v>1.0769088095238095</c:v>
                </c:pt>
                <c:pt idx="7">
                  <c:v>1.2505243650793652</c:v>
                </c:pt>
                <c:pt idx="8">
                  <c:v>1.4462621428571429</c:v>
                </c:pt>
                <c:pt idx="9">
                  <c:v>1.6599176984126984</c:v>
                </c:pt>
                <c:pt idx="10">
                  <c:v>1.8682376984126985</c:v>
                </c:pt>
                <c:pt idx="11">
                  <c:v>2.0366776984126984</c:v>
                </c:pt>
                <c:pt idx="12">
                  <c:v>2.2286754761904763</c:v>
                </c:pt>
                <c:pt idx="13">
                  <c:v>2.4454879761904764</c:v>
                </c:pt>
                <c:pt idx="14">
                  <c:v>2.6875829761904764</c:v>
                </c:pt>
                <c:pt idx="15">
                  <c:v>2.6758299999999999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2901-44F3-996F-1AE8C3AFC87A}"/>
            </c:ext>
          </c:extLst>
        </c:ser>
        <c:ser>
          <c:idx val="8"/>
          <c:order val="12"/>
          <c:tx>
            <c:strRef>
              <c:f>SF!$BD$2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SF!$BE$4:$BE$19</c:f>
              <c:numCache>
                <c:formatCode>0</c:formatCode>
                <c:ptCount val="16"/>
                <c:pt idx="0">
                  <c:v>0</c:v>
                </c:pt>
                <c:pt idx="1">
                  <c:v>48.667883211678834</c:v>
                </c:pt>
                <c:pt idx="2">
                  <c:v>74.16058394160585</c:v>
                </c:pt>
                <c:pt idx="3">
                  <c:v>98.726277372262786</c:v>
                </c:pt>
                <c:pt idx="4">
                  <c:v>115.87591240875913</c:v>
                </c:pt>
                <c:pt idx="5">
                  <c:v>136.27007299270073</c:v>
                </c:pt>
                <c:pt idx="6">
                  <c:v>154.8102189781022</c:v>
                </c:pt>
                <c:pt idx="7">
                  <c:v>171.95985401459853</c:v>
                </c:pt>
                <c:pt idx="8">
                  <c:v>190.03649635036496</c:v>
                </c:pt>
                <c:pt idx="9">
                  <c:v>203.94160583941607</c:v>
                </c:pt>
                <c:pt idx="10">
                  <c:v>222.94525547445255</c:v>
                </c:pt>
                <c:pt idx="11">
                  <c:v>242.41240875912408</c:v>
                </c:pt>
                <c:pt idx="12">
                  <c:v>263.27007299270076</c:v>
                </c:pt>
                <c:pt idx="13">
                  <c:v>287.37226277372264</c:v>
                </c:pt>
                <c:pt idx="14">
                  <c:v>316.57299270072997</c:v>
                </c:pt>
                <c:pt idx="15">
                  <c:v>381</c:v>
                </c:pt>
              </c:numCache>
            </c:numRef>
          </c:xVal>
          <c:yVal>
            <c:numRef>
              <c:f>SF!$BF$4:$BF$19</c:f>
              <c:numCache>
                <c:formatCode>General</c:formatCode>
                <c:ptCount val="16"/>
                <c:pt idx="0">
                  <c:v>0</c:v>
                </c:pt>
                <c:pt idx="1">
                  <c:v>0.19477</c:v>
                </c:pt>
                <c:pt idx="2">
                  <c:v>0.38012000000000001</c:v>
                </c:pt>
                <c:pt idx="3">
                  <c:v>0.59562999999999999</c:v>
                </c:pt>
                <c:pt idx="4">
                  <c:v>0.78756000000000004</c:v>
                </c:pt>
                <c:pt idx="5">
                  <c:v>0.97319</c:v>
                </c:pt>
                <c:pt idx="6">
                  <c:v>1.1974199999999999</c:v>
                </c:pt>
                <c:pt idx="7">
                  <c:v>1.41049</c:v>
                </c:pt>
                <c:pt idx="8">
                  <c:v>1.6251899999999999</c:v>
                </c:pt>
                <c:pt idx="9">
                  <c:v>1.7943199999999999</c:v>
                </c:pt>
                <c:pt idx="10">
                  <c:v>2.0404</c:v>
                </c:pt>
                <c:pt idx="11">
                  <c:v>2.2779799999999999</c:v>
                </c:pt>
                <c:pt idx="12">
                  <c:v>2.5015900000000002</c:v>
                </c:pt>
                <c:pt idx="13">
                  <c:v>2.6913800000000001</c:v>
                </c:pt>
                <c:pt idx="14">
                  <c:v>2.9344899999999998</c:v>
                </c:pt>
                <c:pt idx="15">
                  <c:v>3.1755300000000002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901-44F3-996F-1AE8C3AFC87A}"/>
            </c:ext>
          </c:extLst>
        </c:ser>
        <c:ser>
          <c:idx val="7"/>
          <c:order val="13"/>
          <c:tx>
            <c:strRef>
              <c:f>SF!$BI$2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SF!$BJ$4:$BJ$19</c:f>
              <c:numCache>
                <c:formatCode>0</c:formatCode>
                <c:ptCount val="16"/>
                <c:pt idx="0">
                  <c:v>0</c:v>
                </c:pt>
                <c:pt idx="1">
                  <c:v>46.700242718446603</c:v>
                </c:pt>
                <c:pt idx="2">
                  <c:v>76.292475728155338</c:v>
                </c:pt>
                <c:pt idx="3">
                  <c:v>100.33616504854369</c:v>
                </c:pt>
                <c:pt idx="4">
                  <c:v>121.14320388349516</c:v>
                </c:pt>
                <c:pt idx="5">
                  <c:v>142.41262135922329</c:v>
                </c:pt>
                <c:pt idx="6">
                  <c:v>161.83252427184465</c:v>
                </c:pt>
                <c:pt idx="7">
                  <c:v>184.02669902912621</c:v>
                </c:pt>
                <c:pt idx="8">
                  <c:v>201.59708737864077</c:v>
                </c:pt>
                <c:pt idx="9">
                  <c:v>221.94174757281553</c:v>
                </c:pt>
                <c:pt idx="10">
                  <c:v>244.59830097087379</c:v>
                </c:pt>
                <c:pt idx="11">
                  <c:v>263.55582524271847</c:v>
                </c:pt>
                <c:pt idx="12">
                  <c:v>288.06189320388353</c:v>
                </c:pt>
                <c:pt idx="13">
                  <c:v>315.34223300970871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SF!$BK$4:$BK$19</c:f>
              <c:numCache>
                <c:formatCode>General</c:formatCode>
                <c:ptCount val="16"/>
                <c:pt idx="0">
                  <c:v>0</c:v>
                </c:pt>
                <c:pt idx="1">
                  <c:v>0.12667999999999999</c:v>
                </c:pt>
                <c:pt idx="2">
                  <c:v>0.28927000000000003</c:v>
                </c:pt>
                <c:pt idx="3">
                  <c:v>0.47776999999999997</c:v>
                </c:pt>
                <c:pt idx="4">
                  <c:v>0.66617000000000004</c:v>
                </c:pt>
                <c:pt idx="5">
                  <c:v>0.82296999999999998</c:v>
                </c:pt>
                <c:pt idx="6">
                  <c:v>0.98246999999999995</c:v>
                </c:pt>
                <c:pt idx="7">
                  <c:v>1.1597599999999999</c:v>
                </c:pt>
                <c:pt idx="8">
                  <c:v>1.33372</c:v>
                </c:pt>
                <c:pt idx="9">
                  <c:v>1.51976</c:v>
                </c:pt>
                <c:pt idx="10">
                  <c:v>1.7088699999999999</c:v>
                </c:pt>
                <c:pt idx="11">
                  <c:v>1.86622</c:v>
                </c:pt>
                <c:pt idx="12">
                  <c:v>2.0457700000000001</c:v>
                </c:pt>
                <c:pt idx="13">
                  <c:v>2.1745399999999999</c:v>
                </c:pt>
                <c:pt idx="14">
                  <c:v>2.3569300000000002</c:v>
                </c:pt>
                <c:pt idx="15">
                  <c:v>2.3569300000000002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901-44F3-996F-1AE8C3AFC87A}"/>
            </c:ext>
          </c:extLst>
        </c:ser>
        <c:ser>
          <c:idx val="6"/>
          <c:order val="14"/>
          <c:tx>
            <c:strRef>
              <c:f>SF!$BN$2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SF!$BO$4:$BO$19</c:f>
              <c:numCache>
                <c:formatCode>0</c:formatCode>
                <c:ptCount val="16"/>
                <c:pt idx="0">
                  <c:v>0</c:v>
                </c:pt>
                <c:pt idx="1">
                  <c:v>50.119366626065769</c:v>
                </c:pt>
                <c:pt idx="2">
                  <c:v>84.460414129110831</c:v>
                </c:pt>
                <c:pt idx="3">
                  <c:v>109.52009744214372</c:v>
                </c:pt>
                <c:pt idx="4">
                  <c:v>135.04384896467721</c:v>
                </c:pt>
                <c:pt idx="5">
                  <c:v>156.39098660170524</c:v>
                </c:pt>
                <c:pt idx="6">
                  <c:v>178.66626065773448</c:v>
                </c:pt>
                <c:pt idx="7">
                  <c:v>203.26187576126674</c:v>
                </c:pt>
                <c:pt idx="8">
                  <c:v>221.36053593179051</c:v>
                </c:pt>
                <c:pt idx="9">
                  <c:v>237.60292326431181</c:v>
                </c:pt>
                <c:pt idx="10">
                  <c:v>260.34226552984165</c:v>
                </c:pt>
                <c:pt idx="11">
                  <c:v>280.29719853836781</c:v>
                </c:pt>
                <c:pt idx="12">
                  <c:v>304.42874543239952</c:v>
                </c:pt>
                <c:pt idx="13">
                  <c:v>332.73690621193663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SF!$BP$4:$BP$19</c:f>
              <c:numCache>
                <c:formatCode>General</c:formatCode>
                <c:ptCount val="16"/>
                <c:pt idx="0">
                  <c:v>0</c:v>
                </c:pt>
                <c:pt idx="1">
                  <c:v>0.12438</c:v>
                </c:pt>
                <c:pt idx="2">
                  <c:v>0.27295999999999998</c:v>
                </c:pt>
                <c:pt idx="3">
                  <c:v>0.45269999999999999</c:v>
                </c:pt>
                <c:pt idx="4">
                  <c:v>0.63756000000000002</c:v>
                </c:pt>
                <c:pt idx="5">
                  <c:v>0.77786999999999995</c:v>
                </c:pt>
                <c:pt idx="6">
                  <c:v>0.95752000000000004</c:v>
                </c:pt>
                <c:pt idx="7">
                  <c:v>1.1509499999999999</c:v>
                </c:pt>
                <c:pt idx="8">
                  <c:v>1.3101799999999999</c:v>
                </c:pt>
                <c:pt idx="9">
                  <c:v>1.4516199999999999</c:v>
                </c:pt>
                <c:pt idx="10">
                  <c:v>1.64774</c:v>
                </c:pt>
                <c:pt idx="11">
                  <c:v>1.81237</c:v>
                </c:pt>
                <c:pt idx="12">
                  <c:v>1.9802500000000001</c:v>
                </c:pt>
                <c:pt idx="13">
                  <c:v>2.1455600000000001</c:v>
                </c:pt>
                <c:pt idx="14">
                  <c:v>2.2141299999999999</c:v>
                </c:pt>
                <c:pt idx="15">
                  <c:v>2.2141299999999999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901-44F3-996F-1AE8C3AFC87A}"/>
            </c:ext>
          </c:extLst>
        </c:ser>
        <c:ser>
          <c:idx val="5"/>
          <c:order val="15"/>
          <c:tx>
            <c:strRef>
              <c:f>SF!$BS$2</c:f>
              <c:strCache>
                <c:ptCount val="1"/>
                <c:pt idx="0">
                  <c:v>2003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SF!$BT$4:$BT$20</c:f>
              <c:numCache>
                <c:formatCode>0</c:formatCode>
                <c:ptCount val="17"/>
                <c:pt idx="0">
                  <c:v>0</c:v>
                </c:pt>
                <c:pt idx="1">
                  <c:v>59.93780487804878</c:v>
                </c:pt>
                <c:pt idx="2">
                  <c:v>88.745121951219517</c:v>
                </c:pt>
                <c:pt idx="3">
                  <c:v>114.76463414634146</c:v>
                </c:pt>
                <c:pt idx="4">
                  <c:v>137.53170731707317</c:v>
                </c:pt>
                <c:pt idx="5">
                  <c:v>154.25853658536587</c:v>
                </c:pt>
                <c:pt idx="6">
                  <c:v>167.73292682926828</c:v>
                </c:pt>
                <c:pt idx="7">
                  <c:v>184.92439024390242</c:v>
                </c:pt>
                <c:pt idx="8">
                  <c:v>203.509756097561</c:v>
                </c:pt>
                <c:pt idx="9">
                  <c:v>221.16585365853658</c:v>
                </c:pt>
                <c:pt idx="10">
                  <c:v>240.68048780487806</c:v>
                </c:pt>
                <c:pt idx="11">
                  <c:v>260.659756097561</c:v>
                </c:pt>
                <c:pt idx="12">
                  <c:v>279.70975609756096</c:v>
                </c:pt>
                <c:pt idx="13">
                  <c:v>302.4768292682927</c:v>
                </c:pt>
                <c:pt idx="14">
                  <c:v>331.28414634146344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SF!$BU$4:$BU$20</c:f>
              <c:numCache>
                <c:formatCode>General</c:formatCode>
                <c:ptCount val="17"/>
                <c:pt idx="0">
                  <c:v>0</c:v>
                </c:pt>
                <c:pt idx="1">
                  <c:v>0.2482</c:v>
                </c:pt>
                <c:pt idx="2">
                  <c:v>0.4572</c:v>
                </c:pt>
                <c:pt idx="3">
                  <c:v>0.72460000000000002</c:v>
                </c:pt>
                <c:pt idx="4">
                  <c:v>0.96579999999999999</c:v>
                </c:pt>
                <c:pt idx="5">
                  <c:v>1.1456</c:v>
                </c:pt>
                <c:pt idx="6">
                  <c:v>1.3774999999999999</c:v>
                </c:pt>
                <c:pt idx="7">
                  <c:v>1.5916999999999999</c:v>
                </c:pt>
                <c:pt idx="8">
                  <c:v>1.8207</c:v>
                </c:pt>
                <c:pt idx="9">
                  <c:v>2.0539999999999998</c:v>
                </c:pt>
                <c:pt idx="10">
                  <c:v>2.2827000000000002</c:v>
                </c:pt>
                <c:pt idx="11">
                  <c:v>2.5042</c:v>
                </c:pt>
                <c:pt idx="12">
                  <c:v>2.7065000000000001</c:v>
                </c:pt>
                <c:pt idx="13">
                  <c:v>2.9131999999999998</c:v>
                </c:pt>
                <c:pt idx="14">
                  <c:v>3.0996000000000001</c:v>
                </c:pt>
                <c:pt idx="15">
                  <c:v>3.2523</c:v>
                </c:pt>
                <c:pt idx="16">
                  <c:v>3.2523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901-44F3-996F-1AE8C3AFC87A}"/>
            </c:ext>
          </c:extLst>
        </c:ser>
        <c:ser>
          <c:idx val="21"/>
          <c:order val="16"/>
          <c:tx>
            <c:strRef>
              <c:f>SF!$BX$2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SF!$BY$4:$BY$20</c:f>
              <c:numCache>
                <c:formatCode>0</c:formatCode>
                <c:ptCount val="17"/>
                <c:pt idx="0">
                  <c:v>0</c:v>
                </c:pt>
                <c:pt idx="1">
                  <c:v>44.194139194139197</c:v>
                </c:pt>
                <c:pt idx="2">
                  <c:v>73.501831501831504</c:v>
                </c:pt>
                <c:pt idx="3">
                  <c:v>98.157509157509153</c:v>
                </c:pt>
                <c:pt idx="4">
                  <c:v>116.76556776556778</c:v>
                </c:pt>
                <c:pt idx="5">
                  <c:v>137.23443223443223</c:v>
                </c:pt>
                <c:pt idx="6">
                  <c:v>156.77289377289375</c:v>
                </c:pt>
                <c:pt idx="7">
                  <c:v>176.77655677655679</c:v>
                </c:pt>
                <c:pt idx="8">
                  <c:v>195.84981684981682</c:v>
                </c:pt>
                <c:pt idx="9">
                  <c:v>213.52747252747253</c:v>
                </c:pt>
                <c:pt idx="10">
                  <c:v>232.13553113553112</c:v>
                </c:pt>
                <c:pt idx="11">
                  <c:v>249.8131868131868</c:v>
                </c:pt>
                <c:pt idx="12">
                  <c:v>271.67765567765571</c:v>
                </c:pt>
                <c:pt idx="13">
                  <c:v>298.65934065934067</c:v>
                </c:pt>
                <c:pt idx="14">
                  <c:v>333.54945054945057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SF!$BZ$4:$BZ$20</c:f>
              <c:numCache>
                <c:formatCode>General</c:formatCode>
                <c:ptCount val="17"/>
                <c:pt idx="0">
                  <c:v>0</c:v>
                </c:pt>
                <c:pt idx="1">
                  <c:v>0.16106666666666666</c:v>
                </c:pt>
                <c:pt idx="2">
                  <c:v>0.35284222222222222</c:v>
                </c:pt>
                <c:pt idx="3">
                  <c:v>0.55865222222222222</c:v>
                </c:pt>
                <c:pt idx="4">
                  <c:v>0.76833222222222219</c:v>
                </c:pt>
                <c:pt idx="5">
                  <c:v>1.0092933333333334</c:v>
                </c:pt>
                <c:pt idx="6">
                  <c:v>1.2105783333333462</c:v>
                </c:pt>
                <c:pt idx="7">
                  <c:v>1.4379526190476319</c:v>
                </c:pt>
                <c:pt idx="8">
                  <c:v>1.6618859523809653</c:v>
                </c:pt>
                <c:pt idx="9">
                  <c:v>1.9137284523809652</c:v>
                </c:pt>
                <c:pt idx="10">
                  <c:v>2.1100084523809652</c:v>
                </c:pt>
                <c:pt idx="11">
                  <c:v>2.2781528968254099</c:v>
                </c:pt>
                <c:pt idx="12">
                  <c:v>2.5024262301587434</c:v>
                </c:pt>
                <c:pt idx="13">
                  <c:v>2.6864337301587433</c:v>
                </c:pt>
                <c:pt idx="14">
                  <c:v>2.8897162301587431</c:v>
                </c:pt>
                <c:pt idx="15">
                  <c:v>2.9892862301587431</c:v>
                </c:pt>
                <c:pt idx="16">
                  <c:v>2.9892862301587431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8A0-4012-8943-5D1B092D7A89}"/>
            </c:ext>
          </c:extLst>
        </c:ser>
        <c:ser>
          <c:idx val="22"/>
          <c:order val="17"/>
          <c:tx>
            <c:strRef>
              <c:f>SF!$CC$2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SF!$CD$4:$CD$20</c:f>
              <c:numCache>
                <c:formatCode>0</c:formatCode>
                <c:ptCount val="17"/>
                <c:pt idx="0">
                  <c:v>0</c:v>
                </c:pt>
                <c:pt idx="1">
                  <c:v>57.684981684981679</c:v>
                </c:pt>
                <c:pt idx="2">
                  <c:v>87.923076923076934</c:v>
                </c:pt>
                <c:pt idx="3">
                  <c:v>113.97435897435898</c:v>
                </c:pt>
                <c:pt idx="4">
                  <c:v>133.04761904761904</c:v>
                </c:pt>
                <c:pt idx="5">
                  <c:v>153.98168498168499</c:v>
                </c:pt>
                <c:pt idx="6">
                  <c:v>174.91575091575092</c:v>
                </c:pt>
                <c:pt idx="7">
                  <c:v>195.38461538461536</c:v>
                </c:pt>
                <c:pt idx="8">
                  <c:v>216.78388278388277</c:v>
                </c:pt>
                <c:pt idx="9">
                  <c:v>237.25274725274727</c:v>
                </c:pt>
                <c:pt idx="10">
                  <c:v>259.11721611721612</c:v>
                </c:pt>
                <c:pt idx="11">
                  <c:v>284.23809523809524</c:v>
                </c:pt>
                <c:pt idx="12">
                  <c:v>312.15018315018312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SF!$CE$4:$CE$20</c:f>
              <c:numCache>
                <c:formatCode>General</c:formatCode>
                <c:ptCount val="17"/>
                <c:pt idx="0">
                  <c:v>0</c:v>
                </c:pt>
                <c:pt idx="1">
                  <c:v>0.22418571428571429</c:v>
                </c:pt>
                <c:pt idx="2">
                  <c:v>0.4617857142857143</c:v>
                </c:pt>
                <c:pt idx="3">
                  <c:v>0.70108460317460319</c:v>
                </c:pt>
                <c:pt idx="4">
                  <c:v>0.93314460317460313</c:v>
                </c:pt>
                <c:pt idx="5">
                  <c:v>1.1801268253968251</c:v>
                </c:pt>
                <c:pt idx="6">
                  <c:v>1.4179868253968251</c:v>
                </c:pt>
                <c:pt idx="7">
                  <c:v>1.6647823809523807</c:v>
                </c:pt>
                <c:pt idx="8">
                  <c:v>1.8892512698412696</c:v>
                </c:pt>
                <c:pt idx="9">
                  <c:v>2.1428512698412696</c:v>
                </c:pt>
                <c:pt idx="10">
                  <c:v>2.3843034920634918</c:v>
                </c:pt>
                <c:pt idx="11">
                  <c:v>2.6268047420634919</c:v>
                </c:pt>
                <c:pt idx="12">
                  <c:v>2.8346247420634918</c:v>
                </c:pt>
                <c:pt idx="13">
                  <c:v>3.0892447420634919</c:v>
                </c:pt>
                <c:pt idx="14">
                  <c:v>3.0892447420634919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8A0-4012-8943-5D1B092D7A89}"/>
            </c:ext>
          </c:extLst>
        </c:ser>
        <c:ser>
          <c:idx val="23"/>
          <c:order val="18"/>
          <c:tx>
            <c:strRef>
              <c:f>SF!$CH$2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SF!$CI$4:$CI$20</c:f>
              <c:numCache>
                <c:formatCode>0</c:formatCode>
                <c:ptCount val="17"/>
                <c:pt idx="0">
                  <c:v>0</c:v>
                </c:pt>
                <c:pt idx="1">
                  <c:v>57.474452554744531</c:v>
                </c:pt>
                <c:pt idx="2">
                  <c:v>88.065693430656935</c:v>
                </c:pt>
                <c:pt idx="3">
                  <c:v>109.85036496350364</c:v>
                </c:pt>
                <c:pt idx="4">
                  <c:v>130.70802919708029</c:v>
                </c:pt>
                <c:pt idx="5">
                  <c:v>149.7116788321168</c:v>
                </c:pt>
                <c:pt idx="6">
                  <c:v>170.56934306569343</c:v>
                </c:pt>
                <c:pt idx="7">
                  <c:v>189.57299270072994</c:v>
                </c:pt>
                <c:pt idx="8">
                  <c:v>205.79562043795622</c:v>
                </c:pt>
                <c:pt idx="9">
                  <c:v>224.33576642335765</c:v>
                </c:pt>
                <c:pt idx="10">
                  <c:v>242.41240875912408</c:v>
                </c:pt>
                <c:pt idx="11">
                  <c:v>262.34306569343067</c:v>
                </c:pt>
                <c:pt idx="12">
                  <c:v>281.34671532846716</c:v>
                </c:pt>
                <c:pt idx="13">
                  <c:v>305.91240875912411</c:v>
                </c:pt>
                <c:pt idx="14">
                  <c:v>335.57664233576645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SF!$CJ$4:$CJ$20</c:f>
              <c:numCache>
                <c:formatCode>General</c:formatCode>
                <c:ptCount val="17"/>
                <c:pt idx="0">
                  <c:v>0</c:v>
                </c:pt>
                <c:pt idx="1">
                  <c:v>0.19539999999999999</c:v>
                </c:pt>
                <c:pt idx="2">
                  <c:v>0.39069999999999999</c:v>
                </c:pt>
                <c:pt idx="3">
                  <c:v>0.59199999999999997</c:v>
                </c:pt>
                <c:pt idx="4">
                  <c:v>0.82409999999999994</c:v>
                </c:pt>
                <c:pt idx="5">
                  <c:v>1.0472999999999999</c:v>
                </c:pt>
                <c:pt idx="6">
                  <c:v>1.2971999999999999</c:v>
                </c:pt>
                <c:pt idx="7">
                  <c:v>1.5250999999999999</c:v>
                </c:pt>
                <c:pt idx="8">
                  <c:v>1.7296999999999998</c:v>
                </c:pt>
                <c:pt idx="9">
                  <c:v>1.9595999999999998</c:v>
                </c:pt>
                <c:pt idx="10">
                  <c:v>2.1862999999999997</c:v>
                </c:pt>
                <c:pt idx="11">
                  <c:v>2.4149999999999996</c:v>
                </c:pt>
                <c:pt idx="12">
                  <c:v>2.6110999999999995</c:v>
                </c:pt>
                <c:pt idx="13">
                  <c:v>2.8393999999999995</c:v>
                </c:pt>
                <c:pt idx="14">
                  <c:v>3.0521999999999996</c:v>
                </c:pt>
                <c:pt idx="15">
                  <c:v>3.2563999999999997</c:v>
                </c:pt>
                <c:pt idx="16">
                  <c:v>3.2563999999999997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8A0-4012-8943-5D1B092D7A89}"/>
            </c:ext>
          </c:extLst>
        </c:ser>
        <c:ser>
          <c:idx val="24"/>
          <c:order val="19"/>
          <c:tx>
            <c:strRef>
              <c:f>SF!$CM$2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SF!$CN$4:$CN$21</c:f>
              <c:numCache>
                <c:formatCode>0</c:formatCode>
                <c:ptCount val="18"/>
                <c:pt idx="0">
                  <c:v>0</c:v>
                </c:pt>
                <c:pt idx="1">
                  <c:v>53.498168498168496</c:v>
                </c:pt>
                <c:pt idx="2">
                  <c:v>83.271062271062277</c:v>
                </c:pt>
                <c:pt idx="3">
                  <c:v>102.80952380952381</c:v>
                </c:pt>
                <c:pt idx="4">
                  <c:v>122.81318681318682</c:v>
                </c:pt>
                <c:pt idx="5">
                  <c:v>141.42124542124543</c:v>
                </c:pt>
                <c:pt idx="6">
                  <c:v>160.49450549450549</c:v>
                </c:pt>
                <c:pt idx="7">
                  <c:v>177.24175824175825</c:v>
                </c:pt>
                <c:pt idx="8">
                  <c:v>195.38461538461536</c:v>
                </c:pt>
                <c:pt idx="9">
                  <c:v>213.99267399267399</c:v>
                </c:pt>
                <c:pt idx="10">
                  <c:v>230.73992673992672</c:v>
                </c:pt>
                <c:pt idx="11">
                  <c:v>247.95238095238096</c:v>
                </c:pt>
                <c:pt idx="12">
                  <c:v>269.35164835164835</c:v>
                </c:pt>
                <c:pt idx="13">
                  <c:v>290.75091575091574</c:v>
                </c:pt>
                <c:pt idx="14">
                  <c:v>314.94139194139194</c:v>
                </c:pt>
                <c:pt idx="15">
                  <c:v>347.97069597069594</c:v>
                </c:pt>
                <c:pt idx="16">
                  <c:v>381</c:v>
                </c:pt>
                <c:pt idx="17">
                  <c:v>381</c:v>
                </c:pt>
              </c:numCache>
            </c:numRef>
          </c:xVal>
          <c:yVal>
            <c:numRef>
              <c:f>SF!$CO$4:$CO$21</c:f>
              <c:numCache>
                <c:formatCode>General</c:formatCode>
                <c:ptCount val="18"/>
                <c:pt idx="0">
                  <c:v>0</c:v>
                </c:pt>
                <c:pt idx="1">
                  <c:v>0.2228</c:v>
                </c:pt>
                <c:pt idx="2">
                  <c:v>0.43369999999999997</c:v>
                </c:pt>
                <c:pt idx="3">
                  <c:v>0.63249999999999995</c:v>
                </c:pt>
                <c:pt idx="4">
                  <c:v>0.86589999999999989</c:v>
                </c:pt>
                <c:pt idx="5">
                  <c:v>1.0984999999999998</c:v>
                </c:pt>
                <c:pt idx="6">
                  <c:v>1.3259999999999998</c:v>
                </c:pt>
                <c:pt idx="7">
                  <c:v>1.5334999999999999</c:v>
                </c:pt>
                <c:pt idx="8">
                  <c:v>1.7800999999999998</c:v>
                </c:pt>
                <c:pt idx="9">
                  <c:v>2.0174999999999996</c:v>
                </c:pt>
                <c:pt idx="10">
                  <c:v>2.2216999999999998</c:v>
                </c:pt>
                <c:pt idx="11">
                  <c:v>2.4319999999999999</c:v>
                </c:pt>
                <c:pt idx="12">
                  <c:v>2.6846000000000001</c:v>
                </c:pt>
                <c:pt idx="13">
                  <c:v>2.9129</c:v>
                </c:pt>
                <c:pt idx="14">
                  <c:v>3.1257000000000001</c:v>
                </c:pt>
                <c:pt idx="15">
                  <c:v>3.3299000000000003</c:v>
                </c:pt>
                <c:pt idx="16">
                  <c:v>3.4274000000000004</c:v>
                </c:pt>
                <c:pt idx="17">
                  <c:v>3.4274000000000004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8A0-4012-8943-5D1B092D7A89}"/>
            </c:ext>
          </c:extLst>
        </c:ser>
        <c:ser>
          <c:idx val="25"/>
          <c:order val="20"/>
          <c:tx>
            <c:strRef>
              <c:f>SF!$CR$2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SF!$CS$4:$CS$17</c:f>
              <c:numCache>
                <c:formatCode>0</c:formatCode>
                <c:ptCount val="14"/>
                <c:pt idx="0">
                  <c:v>0</c:v>
                </c:pt>
                <c:pt idx="1">
                  <c:v>59.08058608058608</c:v>
                </c:pt>
                <c:pt idx="2">
                  <c:v>88.853479853479854</c:v>
                </c:pt>
                <c:pt idx="3">
                  <c:v>113.5091575091575</c:v>
                </c:pt>
                <c:pt idx="4">
                  <c:v>140.95604395604397</c:v>
                </c:pt>
                <c:pt idx="5">
                  <c:v>167.93772893772893</c:v>
                </c:pt>
                <c:pt idx="6">
                  <c:v>188.87179487179489</c:v>
                </c:pt>
                <c:pt idx="7">
                  <c:v>211.20146520146523</c:v>
                </c:pt>
                <c:pt idx="8">
                  <c:v>234.46153846153848</c:v>
                </c:pt>
                <c:pt idx="9">
                  <c:v>260.97802197802196</c:v>
                </c:pt>
                <c:pt idx="10">
                  <c:v>291.68131868131866</c:v>
                </c:pt>
                <c:pt idx="11">
                  <c:v>320.05860805860806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SF!$CT$4:$CT$17</c:f>
              <c:numCache>
                <c:formatCode>General</c:formatCode>
                <c:ptCount val="14"/>
                <c:pt idx="0">
                  <c:v>0</c:v>
                </c:pt>
                <c:pt idx="1">
                  <c:v>0.28832600000000003</c:v>
                </c:pt>
                <c:pt idx="2">
                  <c:v>0.49166700000000002</c:v>
                </c:pt>
                <c:pt idx="3">
                  <c:v>0.72953900000000005</c:v>
                </c:pt>
                <c:pt idx="4">
                  <c:v>0.96849700000000005</c:v>
                </c:pt>
                <c:pt idx="5">
                  <c:v>1.179397</c:v>
                </c:pt>
                <c:pt idx="6">
                  <c:v>1.454439</c:v>
                </c:pt>
                <c:pt idx="7">
                  <c:v>1.6787160000000001</c:v>
                </c:pt>
                <c:pt idx="8">
                  <c:v>1.9694760000000002</c:v>
                </c:pt>
                <c:pt idx="9">
                  <c:v>2.200628</c:v>
                </c:pt>
                <c:pt idx="10">
                  <c:v>2.4089010000000002</c:v>
                </c:pt>
                <c:pt idx="11">
                  <c:v>2.6332770000000001</c:v>
                </c:pt>
                <c:pt idx="12">
                  <c:v>2.7802470000000001</c:v>
                </c:pt>
                <c:pt idx="13">
                  <c:v>2.7802470000000001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D8A0-4012-8943-5D1B092D7A89}"/>
            </c:ext>
          </c:extLst>
        </c:ser>
        <c:ser>
          <c:idx val="26"/>
          <c:order val="21"/>
          <c:tx>
            <c:strRef>
              <c:f>SF!$CW$2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SF!$CX$4:$CX$19</c:f>
              <c:numCache>
                <c:formatCode>0</c:formatCode>
                <c:ptCount val="16"/>
                <c:pt idx="0">
                  <c:v>0</c:v>
                </c:pt>
                <c:pt idx="1">
                  <c:v>59.764705882352942</c:v>
                </c:pt>
                <c:pt idx="2">
                  <c:v>96.650735294117638</c:v>
                </c:pt>
                <c:pt idx="3">
                  <c:v>118.59558823529412</c:v>
                </c:pt>
                <c:pt idx="4">
                  <c:v>138.67279411764704</c:v>
                </c:pt>
                <c:pt idx="5">
                  <c:v>157.34926470588235</c:v>
                </c:pt>
                <c:pt idx="6">
                  <c:v>175.55882352941177</c:v>
                </c:pt>
                <c:pt idx="7">
                  <c:v>193.30147058823528</c:v>
                </c:pt>
                <c:pt idx="8">
                  <c:v>209.64338235294119</c:v>
                </c:pt>
                <c:pt idx="9">
                  <c:v>226.45220588235293</c:v>
                </c:pt>
                <c:pt idx="10">
                  <c:v>244.19485294117649</c:v>
                </c:pt>
                <c:pt idx="11">
                  <c:v>261.9375</c:v>
                </c:pt>
                <c:pt idx="12">
                  <c:v>284.81617647058823</c:v>
                </c:pt>
                <c:pt idx="13">
                  <c:v>311.89705882352939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SF!$CY$4:$CY$19</c:f>
              <c:numCache>
                <c:formatCode>General</c:formatCode>
                <c:ptCount val="16"/>
                <c:pt idx="0">
                  <c:v>0</c:v>
                </c:pt>
                <c:pt idx="1">
                  <c:v>0.2717</c:v>
                </c:pt>
                <c:pt idx="2">
                  <c:v>0.57550000000000001</c:v>
                </c:pt>
                <c:pt idx="3">
                  <c:v>0.78790000000000004</c:v>
                </c:pt>
                <c:pt idx="4">
                  <c:v>1.0306999999999999</c:v>
                </c:pt>
                <c:pt idx="5">
                  <c:v>1.2814000000000001</c:v>
                </c:pt>
                <c:pt idx="6">
                  <c:v>1.5311999999999999</c:v>
                </c:pt>
                <c:pt idx="7">
                  <c:v>1.7768999999999999</c:v>
                </c:pt>
                <c:pt idx="8">
                  <c:v>2.0135999999999998</c:v>
                </c:pt>
                <c:pt idx="9">
                  <c:v>2.2429999999999999</c:v>
                </c:pt>
                <c:pt idx="10">
                  <c:v>2.4922</c:v>
                </c:pt>
                <c:pt idx="11">
                  <c:v>2.7233000000000001</c:v>
                </c:pt>
                <c:pt idx="12">
                  <c:v>2.9609999999999999</c:v>
                </c:pt>
                <c:pt idx="13">
                  <c:v>3.1688999999999998</c:v>
                </c:pt>
                <c:pt idx="14">
                  <c:v>3.4312999999999998</c:v>
                </c:pt>
                <c:pt idx="15">
                  <c:v>3.4312999999999998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D8A0-4012-8943-5D1B092D7A89}"/>
            </c:ext>
          </c:extLst>
        </c:ser>
        <c:ser>
          <c:idx val="27"/>
          <c:order val="22"/>
          <c:tx>
            <c:strRef>
              <c:f>SF!$DB$2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SF!$DC$4:$DC$18</c:f>
              <c:numCache>
                <c:formatCode>0</c:formatCode>
                <c:ptCount val="15"/>
                <c:pt idx="0">
                  <c:v>0</c:v>
                </c:pt>
                <c:pt idx="1">
                  <c:v>58.830882352941181</c:v>
                </c:pt>
                <c:pt idx="2">
                  <c:v>91.981617647058826</c:v>
                </c:pt>
                <c:pt idx="3">
                  <c:v>113.92647058823529</c:v>
                </c:pt>
                <c:pt idx="4">
                  <c:v>138.67279411764704</c:v>
                </c:pt>
                <c:pt idx="5">
                  <c:v>162.01838235294116</c:v>
                </c:pt>
                <c:pt idx="6">
                  <c:v>183.96323529411765</c:v>
                </c:pt>
                <c:pt idx="7">
                  <c:v>201.2389705882353</c:v>
                </c:pt>
                <c:pt idx="8">
                  <c:v>220.84926470588238</c:v>
                </c:pt>
                <c:pt idx="9">
                  <c:v>239.99264705882354</c:v>
                </c:pt>
                <c:pt idx="10">
                  <c:v>261.9375</c:v>
                </c:pt>
                <c:pt idx="11">
                  <c:v>286.21691176470586</c:v>
                </c:pt>
                <c:pt idx="12">
                  <c:v>314.23161764705878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SF!$DD$4:$DD$18</c:f>
              <c:numCache>
                <c:formatCode>General</c:formatCode>
                <c:ptCount val="15"/>
                <c:pt idx="0">
                  <c:v>0</c:v>
                </c:pt>
                <c:pt idx="1">
                  <c:v>0.25419999999999998</c:v>
                </c:pt>
                <c:pt idx="2">
                  <c:v>0.53759999999999997</c:v>
                </c:pt>
                <c:pt idx="3">
                  <c:v>0.77680000000000005</c:v>
                </c:pt>
                <c:pt idx="4">
                  <c:v>1.0499000000000001</c:v>
                </c:pt>
                <c:pt idx="5">
                  <c:v>1.3579000000000001</c:v>
                </c:pt>
                <c:pt idx="6">
                  <c:v>1.6489</c:v>
                </c:pt>
                <c:pt idx="7">
                  <c:v>1.8969</c:v>
                </c:pt>
                <c:pt idx="8">
                  <c:v>2.1478999999999999</c:v>
                </c:pt>
                <c:pt idx="9">
                  <c:v>2.4</c:v>
                </c:pt>
                <c:pt idx="10">
                  <c:v>2.6474000000000002</c:v>
                </c:pt>
                <c:pt idx="11">
                  <c:v>2.9024000000000001</c:v>
                </c:pt>
                <c:pt idx="12">
                  <c:v>3.1374</c:v>
                </c:pt>
                <c:pt idx="13">
                  <c:v>3.4043000000000001</c:v>
                </c:pt>
                <c:pt idx="14">
                  <c:v>3.4043000000000001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D8A0-4012-8943-5D1B092D7A89}"/>
            </c:ext>
          </c:extLst>
        </c:ser>
        <c:ser>
          <c:idx val="28"/>
          <c:order val="23"/>
          <c:tx>
            <c:strRef>
              <c:f>SF!$DG$2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SF!$DH$4:$DH$20</c:f>
              <c:numCache>
                <c:formatCode>0</c:formatCode>
                <c:ptCount val="17"/>
                <c:pt idx="0">
                  <c:v>0</c:v>
                </c:pt>
                <c:pt idx="1">
                  <c:v>54.22822085889571</c:v>
                </c:pt>
                <c:pt idx="2">
                  <c:v>83.212269938650309</c:v>
                </c:pt>
                <c:pt idx="3">
                  <c:v>107.52147239263803</c:v>
                </c:pt>
                <c:pt idx="4">
                  <c:v>129.49325153374232</c:v>
                </c:pt>
                <c:pt idx="5">
                  <c:v>147.25766871165644</c:v>
                </c:pt>
                <c:pt idx="6">
                  <c:v>163.15214723926383</c:v>
                </c:pt>
                <c:pt idx="7">
                  <c:v>180.44907975460123</c:v>
                </c:pt>
                <c:pt idx="8">
                  <c:v>197.74601226993866</c:v>
                </c:pt>
                <c:pt idx="9">
                  <c:v>214.1079754601227</c:v>
                </c:pt>
                <c:pt idx="10">
                  <c:v>230.93742331288345</c:v>
                </c:pt>
                <c:pt idx="11">
                  <c:v>251.03926380368097</c:v>
                </c:pt>
                <c:pt idx="12">
                  <c:v>271.60858895705519</c:v>
                </c:pt>
                <c:pt idx="13">
                  <c:v>293.11288343558283</c:v>
                </c:pt>
                <c:pt idx="14">
                  <c:v>319.75950920245401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SF!$DI$4:$DI$20</c:f>
              <c:numCache>
                <c:formatCode>General</c:formatCode>
                <c:ptCount val="17"/>
                <c:pt idx="0">
                  <c:v>0</c:v>
                </c:pt>
                <c:pt idx="1">
                  <c:v>0.23366000000000001</c:v>
                </c:pt>
                <c:pt idx="2">
                  <c:v>0.45555000000000001</c:v>
                </c:pt>
                <c:pt idx="3">
                  <c:v>0.70216000000000001</c:v>
                </c:pt>
                <c:pt idx="4">
                  <c:v>0.95516000000000001</c:v>
                </c:pt>
                <c:pt idx="5">
                  <c:v>1.19781</c:v>
                </c:pt>
                <c:pt idx="6">
                  <c:v>1.39577</c:v>
                </c:pt>
                <c:pt idx="7">
                  <c:v>1.64158</c:v>
                </c:pt>
                <c:pt idx="8">
                  <c:v>1.8628800000000001</c:v>
                </c:pt>
                <c:pt idx="9">
                  <c:v>2.08222</c:v>
                </c:pt>
                <c:pt idx="10">
                  <c:v>2.3084899999999999</c:v>
                </c:pt>
                <c:pt idx="11">
                  <c:v>2.5323000000000002</c:v>
                </c:pt>
                <c:pt idx="12">
                  <c:v>2.7614200000000002</c:v>
                </c:pt>
                <c:pt idx="13">
                  <c:v>2.9725199999999998</c:v>
                </c:pt>
                <c:pt idx="14">
                  <c:v>3.1739799999999998</c:v>
                </c:pt>
                <c:pt idx="15">
                  <c:v>3.3828</c:v>
                </c:pt>
                <c:pt idx="16">
                  <c:v>3.3828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D8A0-4012-8943-5D1B092D7A89}"/>
            </c:ext>
          </c:extLst>
        </c:ser>
        <c:ser>
          <c:idx val="29"/>
          <c:order val="24"/>
          <c:tx>
            <c:strRef>
              <c:f>SF!$DL$2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SF!$DM$4:$DM$18</c:f>
              <c:numCache>
                <c:formatCode>0</c:formatCode>
                <c:ptCount val="15"/>
                <c:pt idx="0">
                  <c:v>0</c:v>
                </c:pt>
                <c:pt idx="1">
                  <c:v>57.430147058823529</c:v>
                </c:pt>
                <c:pt idx="2">
                  <c:v>83.577205882352942</c:v>
                </c:pt>
                <c:pt idx="3">
                  <c:v>109.25735294117646</c:v>
                </c:pt>
                <c:pt idx="4">
                  <c:v>130.73529411764707</c:v>
                </c:pt>
                <c:pt idx="5">
                  <c:v>153.14705882352942</c:v>
                </c:pt>
                <c:pt idx="6">
                  <c:v>172.75735294117646</c:v>
                </c:pt>
                <c:pt idx="7">
                  <c:v>192.83455882352939</c:v>
                </c:pt>
                <c:pt idx="8">
                  <c:v>212.44485294117646</c:v>
                </c:pt>
                <c:pt idx="9">
                  <c:v>233.45588235294119</c:v>
                </c:pt>
                <c:pt idx="10">
                  <c:v>257.73529411764707</c:v>
                </c:pt>
                <c:pt idx="11">
                  <c:v>283.88235294117646</c:v>
                </c:pt>
                <c:pt idx="12">
                  <c:v>320.3014705882353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SF!$DN$4:$DN$18</c:f>
              <c:numCache>
                <c:formatCode>General</c:formatCode>
                <c:ptCount val="15"/>
                <c:pt idx="0">
                  <c:v>0</c:v>
                </c:pt>
                <c:pt idx="1">
                  <c:v>0.26219999999999999</c:v>
                </c:pt>
                <c:pt idx="2">
                  <c:v>0.48459999999999998</c:v>
                </c:pt>
                <c:pt idx="3">
                  <c:v>0.72970000000000002</c:v>
                </c:pt>
                <c:pt idx="4">
                  <c:v>1.0044999999999999</c:v>
                </c:pt>
                <c:pt idx="5">
                  <c:v>1.3022</c:v>
                </c:pt>
                <c:pt idx="6">
                  <c:v>1.5868</c:v>
                </c:pt>
                <c:pt idx="7">
                  <c:v>1.8726</c:v>
                </c:pt>
                <c:pt idx="8">
                  <c:v>2.1547000000000001</c:v>
                </c:pt>
                <c:pt idx="9">
                  <c:v>2.4262000000000001</c:v>
                </c:pt>
                <c:pt idx="10">
                  <c:v>2.7086000000000001</c:v>
                </c:pt>
                <c:pt idx="11">
                  <c:v>2.9775</c:v>
                </c:pt>
                <c:pt idx="12">
                  <c:v>3.2437</c:v>
                </c:pt>
                <c:pt idx="13">
                  <c:v>3.4339</c:v>
                </c:pt>
                <c:pt idx="14">
                  <c:v>3.4339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D8A0-4012-8943-5D1B092D7A89}"/>
            </c:ext>
          </c:extLst>
        </c:ser>
        <c:ser>
          <c:idx val="30"/>
          <c:order val="25"/>
          <c:tx>
            <c:strRef>
              <c:f>SF!$DQ$2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SF!$DR$4:$DR$19</c:f>
              <c:numCache>
                <c:formatCode>0</c:formatCode>
                <c:ptCount val="16"/>
                <c:pt idx="0">
                  <c:v>0</c:v>
                </c:pt>
                <c:pt idx="1">
                  <c:v>62.489596083231326</c:v>
                </c:pt>
                <c:pt idx="2">
                  <c:v>91.869033047735627</c:v>
                </c:pt>
                <c:pt idx="3">
                  <c:v>114.71970624235006</c:v>
                </c:pt>
                <c:pt idx="4">
                  <c:v>137.10403916768666</c:v>
                </c:pt>
                <c:pt idx="5">
                  <c:v>157.15667074663403</c:v>
                </c:pt>
                <c:pt idx="6">
                  <c:v>175.81028151774785</c:v>
                </c:pt>
                <c:pt idx="7">
                  <c:v>196.79559363525092</c:v>
                </c:pt>
                <c:pt idx="8">
                  <c:v>216.84822521419829</c:v>
                </c:pt>
                <c:pt idx="9">
                  <c:v>237.83353733170136</c:v>
                </c:pt>
                <c:pt idx="10">
                  <c:v>257.41982864137088</c:v>
                </c:pt>
                <c:pt idx="11">
                  <c:v>281.66952264381882</c:v>
                </c:pt>
                <c:pt idx="12">
                  <c:v>311.98164014687882</c:v>
                </c:pt>
                <c:pt idx="13">
                  <c:v>359.54834761321911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SF!$DS$4:$DS$19</c:f>
              <c:numCache>
                <c:formatCode>General</c:formatCode>
                <c:ptCount val="16"/>
                <c:pt idx="0">
                  <c:v>0</c:v>
                </c:pt>
                <c:pt idx="1">
                  <c:v>0.28129999999999999</c:v>
                </c:pt>
                <c:pt idx="2">
                  <c:v>0.5514</c:v>
                </c:pt>
                <c:pt idx="3">
                  <c:v>0.81340000000000001</c:v>
                </c:pt>
                <c:pt idx="4">
                  <c:v>1.1172</c:v>
                </c:pt>
                <c:pt idx="5">
                  <c:v>1.3915999999999999</c:v>
                </c:pt>
                <c:pt idx="6">
                  <c:v>1.6661999999999999</c:v>
                </c:pt>
                <c:pt idx="7">
                  <c:v>1.9794</c:v>
                </c:pt>
                <c:pt idx="8">
                  <c:v>2.2591000000000001</c:v>
                </c:pt>
                <c:pt idx="9">
                  <c:v>2.5478000000000001</c:v>
                </c:pt>
                <c:pt idx="10">
                  <c:v>2.8025000000000002</c:v>
                </c:pt>
                <c:pt idx="11">
                  <c:v>3.0819000000000001</c:v>
                </c:pt>
                <c:pt idx="12">
                  <c:v>3.3321999999999998</c:v>
                </c:pt>
                <c:pt idx="13">
                  <c:v>3.5611000000000002</c:v>
                </c:pt>
                <c:pt idx="14">
                  <c:v>3.5823999999999998</c:v>
                </c:pt>
                <c:pt idx="15">
                  <c:v>3.5823999999999998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D8A0-4012-8943-5D1B092D7A89}"/>
            </c:ext>
          </c:extLst>
        </c:ser>
        <c:ser>
          <c:idx val="31"/>
          <c:order val="26"/>
          <c:tx>
            <c:strRef>
              <c:f>SF!$DV$2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SF!$DW$4:$DW$20</c:f>
              <c:numCache>
                <c:formatCode>0</c:formatCode>
                <c:ptCount val="17"/>
                <c:pt idx="0">
                  <c:v>0</c:v>
                </c:pt>
                <c:pt idx="1">
                  <c:v>56.029411764705884</c:v>
                </c:pt>
                <c:pt idx="2">
                  <c:v>83.110294117647058</c:v>
                </c:pt>
                <c:pt idx="3">
                  <c:v>106.45588235294117</c:v>
                </c:pt>
                <c:pt idx="4">
                  <c:v>126.06617647058823</c:v>
                </c:pt>
                <c:pt idx="5">
                  <c:v>143.80882352941177</c:v>
                </c:pt>
                <c:pt idx="6">
                  <c:v>162.01838235294116</c:v>
                </c:pt>
                <c:pt idx="7">
                  <c:v>179.7610294117647</c:v>
                </c:pt>
                <c:pt idx="8">
                  <c:v>198.90441176470588</c:v>
                </c:pt>
                <c:pt idx="9">
                  <c:v>215.71323529411765</c:v>
                </c:pt>
                <c:pt idx="10">
                  <c:v>234.85661764705884</c:v>
                </c:pt>
                <c:pt idx="11">
                  <c:v>254.93382352941174</c:v>
                </c:pt>
                <c:pt idx="12">
                  <c:v>278.74632352941177</c:v>
                </c:pt>
                <c:pt idx="13">
                  <c:v>307.22794117647061</c:v>
                </c:pt>
                <c:pt idx="14">
                  <c:v>350.18382352941177</c:v>
                </c:pt>
                <c:pt idx="15">
                  <c:v>381</c:v>
                </c:pt>
                <c:pt idx="16">
                  <c:v>381</c:v>
                </c:pt>
              </c:numCache>
            </c:numRef>
          </c:xVal>
          <c:yVal>
            <c:numRef>
              <c:f>SF!$DX$4:$DX$20</c:f>
              <c:numCache>
                <c:formatCode>General</c:formatCode>
                <c:ptCount val="17"/>
                <c:pt idx="0">
                  <c:v>0</c:v>
                </c:pt>
                <c:pt idx="1">
                  <c:v>0.25140000000000001</c:v>
                </c:pt>
                <c:pt idx="2">
                  <c:v>0.45979999999999999</c:v>
                </c:pt>
                <c:pt idx="3">
                  <c:v>0.69259999999999999</c:v>
                </c:pt>
                <c:pt idx="4">
                  <c:v>0.93630000000000002</c:v>
                </c:pt>
                <c:pt idx="5">
                  <c:v>1.1798999999999999</c:v>
                </c:pt>
                <c:pt idx="6">
                  <c:v>1.4387000000000001</c:v>
                </c:pt>
                <c:pt idx="7">
                  <c:v>1.6952</c:v>
                </c:pt>
                <c:pt idx="8">
                  <c:v>1.966</c:v>
                </c:pt>
                <c:pt idx="9">
                  <c:v>2.2059000000000002</c:v>
                </c:pt>
                <c:pt idx="10">
                  <c:v>2.4722</c:v>
                </c:pt>
                <c:pt idx="11">
                  <c:v>2.7090999999999998</c:v>
                </c:pt>
                <c:pt idx="12">
                  <c:v>2.9653</c:v>
                </c:pt>
                <c:pt idx="13">
                  <c:v>3.2080000000000002</c:v>
                </c:pt>
                <c:pt idx="14">
                  <c:v>3.4466000000000001</c:v>
                </c:pt>
                <c:pt idx="15">
                  <c:v>3.5139</c:v>
                </c:pt>
                <c:pt idx="16">
                  <c:v>3.5139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D8A0-4012-8943-5D1B092D7A89}"/>
            </c:ext>
          </c:extLst>
        </c:ser>
        <c:ser>
          <c:idx val="32"/>
          <c:order val="27"/>
          <c:tx>
            <c:strRef>
              <c:f>SF!$EA$2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SF!$EB$4:$EB$19</c:f>
              <c:numCache>
                <c:formatCode>0</c:formatCode>
                <c:ptCount val="16"/>
                <c:pt idx="0">
                  <c:v>0</c:v>
                </c:pt>
                <c:pt idx="1">
                  <c:v>53.162790697674417</c:v>
                </c:pt>
                <c:pt idx="2">
                  <c:v>82.075887392900853</c:v>
                </c:pt>
                <c:pt idx="3">
                  <c:v>106.32558139534883</c:v>
                </c:pt>
                <c:pt idx="4">
                  <c:v>127.31089351285191</c:v>
                </c:pt>
                <c:pt idx="5">
                  <c:v>147.36352509179926</c:v>
                </c:pt>
                <c:pt idx="6">
                  <c:v>168.81517747858018</c:v>
                </c:pt>
                <c:pt idx="7">
                  <c:v>188.86780905752755</c:v>
                </c:pt>
                <c:pt idx="8">
                  <c:v>208.92044063647489</c:v>
                </c:pt>
                <c:pt idx="9">
                  <c:v>228.50673194614444</c:v>
                </c:pt>
                <c:pt idx="10">
                  <c:v>249.02570379436963</c:v>
                </c:pt>
                <c:pt idx="11">
                  <c:v>271.41003671970623</c:v>
                </c:pt>
                <c:pt idx="12">
                  <c:v>300.78947368421052</c:v>
                </c:pt>
                <c:pt idx="13">
                  <c:v>340.89473684210526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SF!$EC$4:$EC$19</c:f>
              <c:numCache>
                <c:formatCode>General</c:formatCode>
                <c:ptCount val="16"/>
                <c:pt idx="0">
                  <c:v>0</c:v>
                </c:pt>
                <c:pt idx="1">
                  <c:v>0.22750000000000001</c:v>
                </c:pt>
                <c:pt idx="2">
                  <c:v>0.47539999999999999</c:v>
                </c:pt>
                <c:pt idx="3">
                  <c:v>0.76529999999999998</c:v>
                </c:pt>
                <c:pt idx="4">
                  <c:v>1.0367999999999999</c:v>
                </c:pt>
                <c:pt idx="5">
                  <c:v>1.3179000000000001</c:v>
                </c:pt>
                <c:pt idx="6">
                  <c:v>1.625</c:v>
                </c:pt>
                <c:pt idx="7">
                  <c:v>1.9279999999999999</c:v>
                </c:pt>
                <c:pt idx="8">
                  <c:v>2.2225999999999999</c:v>
                </c:pt>
                <c:pt idx="9">
                  <c:v>2.5057999999999998</c:v>
                </c:pt>
                <c:pt idx="10">
                  <c:v>2.7629999999999999</c:v>
                </c:pt>
                <c:pt idx="11">
                  <c:v>3.0093000000000001</c:v>
                </c:pt>
                <c:pt idx="12">
                  <c:v>3.2844000000000002</c:v>
                </c:pt>
                <c:pt idx="13">
                  <c:v>3.5152000000000001</c:v>
                </c:pt>
                <c:pt idx="14">
                  <c:v>3.6063000000000001</c:v>
                </c:pt>
                <c:pt idx="15">
                  <c:v>3.6063000000000001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D8A0-4012-8943-5D1B092D7A89}"/>
            </c:ext>
          </c:extLst>
        </c:ser>
        <c:ser>
          <c:idx val="33"/>
          <c:order val="28"/>
          <c:tx>
            <c:strRef>
              <c:f>SF!$EF$2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SF!$EG$4:$EG$18</c:f>
              <c:numCache>
                <c:formatCode>0</c:formatCode>
                <c:ptCount val="15"/>
                <c:pt idx="0">
                  <c:v>0</c:v>
                </c:pt>
                <c:pt idx="1">
                  <c:v>52.567765567765569</c:v>
                </c:pt>
                <c:pt idx="2">
                  <c:v>81.875457875457883</c:v>
                </c:pt>
                <c:pt idx="3">
                  <c:v>104.67032967032968</c:v>
                </c:pt>
                <c:pt idx="4">
                  <c:v>127</c:v>
                </c:pt>
                <c:pt idx="5">
                  <c:v>147.46886446886447</c:v>
                </c:pt>
                <c:pt idx="6">
                  <c:v>167.47252747252747</c:v>
                </c:pt>
                <c:pt idx="7">
                  <c:v>188.87179487179489</c:v>
                </c:pt>
                <c:pt idx="8">
                  <c:v>208.8754578754579</c:v>
                </c:pt>
                <c:pt idx="9">
                  <c:v>230.73992673992672</c:v>
                </c:pt>
                <c:pt idx="10">
                  <c:v>255.39560439560438</c:v>
                </c:pt>
                <c:pt idx="11">
                  <c:v>281.44688644688648</c:v>
                </c:pt>
                <c:pt idx="12">
                  <c:v>316.33699633699638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SF!$EH$4:$EH$18</c:f>
              <c:numCache>
                <c:formatCode>General</c:formatCode>
                <c:ptCount val="15"/>
                <c:pt idx="0">
                  <c:v>0</c:v>
                </c:pt>
                <c:pt idx="1">
                  <c:v>0.23760000000000001</c:v>
                </c:pt>
                <c:pt idx="2">
                  <c:v>0.47270000000000001</c:v>
                </c:pt>
                <c:pt idx="3">
                  <c:v>0.72599999999999998</c:v>
                </c:pt>
                <c:pt idx="4">
                  <c:v>0.998</c:v>
                </c:pt>
                <c:pt idx="5">
                  <c:v>1.2719</c:v>
                </c:pt>
                <c:pt idx="6">
                  <c:v>1.5572999999999999</c:v>
                </c:pt>
                <c:pt idx="7">
                  <c:v>1.869</c:v>
                </c:pt>
                <c:pt idx="8">
                  <c:v>2.1429</c:v>
                </c:pt>
                <c:pt idx="9">
                  <c:v>2.4276</c:v>
                </c:pt>
                <c:pt idx="10">
                  <c:v>2.7206999999999999</c:v>
                </c:pt>
                <c:pt idx="11">
                  <c:v>2.9948000000000001</c:v>
                </c:pt>
                <c:pt idx="12">
                  <c:v>3.2543000000000002</c:v>
                </c:pt>
                <c:pt idx="13">
                  <c:v>3.4651999999999998</c:v>
                </c:pt>
                <c:pt idx="14">
                  <c:v>3.4651999999999998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D8A0-4012-8943-5D1B092D7A89}"/>
            </c:ext>
          </c:extLst>
        </c:ser>
        <c:ser>
          <c:idx val="34"/>
          <c:order val="29"/>
          <c:tx>
            <c:strRef>
              <c:f>SF!$EK$2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SF!$EL$4:$EL$18</c:f>
              <c:numCache>
                <c:formatCode>0</c:formatCode>
                <c:ptCount val="15"/>
                <c:pt idx="0">
                  <c:v>0</c:v>
                </c:pt>
                <c:pt idx="1">
                  <c:v>54.893772893772891</c:v>
                </c:pt>
                <c:pt idx="2">
                  <c:v>83.271062271062277</c:v>
                </c:pt>
                <c:pt idx="3">
                  <c:v>106.99633699633699</c:v>
                </c:pt>
                <c:pt idx="4">
                  <c:v>127</c:v>
                </c:pt>
                <c:pt idx="5">
                  <c:v>146.53846153846155</c:v>
                </c:pt>
                <c:pt idx="6">
                  <c:v>165.61172161172161</c:v>
                </c:pt>
                <c:pt idx="7">
                  <c:v>185.15018315018315</c:v>
                </c:pt>
                <c:pt idx="8">
                  <c:v>205.61904761904762</c:v>
                </c:pt>
                <c:pt idx="9">
                  <c:v>225.15750915750917</c:v>
                </c:pt>
                <c:pt idx="10">
                  <c:v>246.55677655677658</c:v>
                </c:pt>
                <c:pt idx="11">
                  <c:v>268.88644688644689</c:v>
                </c:pt>
                <c:pt idx="12">
                  <c:v>294.00732600732601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SF!$EM$4:$EM$18</c:f>
              <c:numCache>
                <c:formatCode>General</c:formatCode>
                <c:ptCount val="15"/>
                <c:pt idx="0">
                  <c:v>0</c:v>
                </c:pt>
                <c:pt idx="1">
                  <c:v>0.26069999999999999</c:v>
                </c:pt>
                <c:pt idx="2">
                  <c:v>0.50290000000000001</c:v>
                </c:pt>
                <c:pt idx="3">
                  <c:v>0.76890000000000003</c:v>
                </c:pt>
                <c:pt idx="4">
                  <c:v>1.0354000000000001</c:v>
                </c:pt>
                <c:pt idx="5">
                  <c:v>1.3158000000000001</c:v>
                </c:pt>
                <c:pt idx="6">
                  <c:v>1.6048</c:v>
                </c:pt>
                <c:pt idx="7">
                  <c:v>1.8945000000000001</c:v>
                </c:pt>
                <c:pt idx="8">
                  <c:v>2.2101000000000002</c:v>
                </c:pt>
                <c:pt idx="9">
                  <c:v>2.4885000000000002</c:v>
                </c:pt>
                <c:pt idx="10">
                  <c:v>2.7528000000000001</c:v>
                </c:pt>
                <c:pt idx="11">
                  <c:v>3.0093999999999999</c:v>
                </c:pt>
                <c:pt idx="12">
                  <c:v>3.2376999999999998</c:v>
                </c:pt>
                <c:pt idx="13">
                  <c:v>3.5876000000000001</c:v>
                </c:pt>
                <c:pt idx="14">
                  <c:v>3.5876000000000001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D8A0-4012-8943-5D1B092D7A89}"/>
            </c:ext>
          </c:extLst>
        </c:ser>
        <c:ser>
          <c:idx val="35"/>
          <c:order val="30"/>
          <c:tx>
            <c:strRef>
              <c:f>SF!$EP$2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SF!$EQ$4:$EQ$17</c:f>
              <c:numCache>
                <c:formatCode>0</c:formatCode>
                <c:ptCount val="14"/>
                <c:pt idx="0">
                  <c:v>0</c:v>
                </c:pt>
                <c:pt idx="1">
                  <c:v>56.289377289377292</c:v>
                </c:pt>
                <c:pt idx="2">
                  <c:v>85.597069597069606</c:v>
                </c:pt>
                <c:pt idx="3">
                  <c:v>109.78754578754578</c:v>
                </c:pt>
                <c:pt idx="4">
                  <c:v>130.72161172161171</c:v>
                </c:pt>
                <c:pt idx="5">
                  <c:v>151.19047619047618</c:v>
                </c:pt>
                <c:pt idx="6">
                  <c:v>170.72893772893772</c:v>
                </c:pt>
                <c:pt idx="7">
                  <c:v>191.19780219780219</c:v>
                </c:pt>
                <c:pt idx="8">
                  <c:v>212.59706959706961</c:v>
                </c:pt>
                <c:pt idx="9">
                  <c:v>236.32234432234432</c:v>
                </c:pt>
                <c:pt idx="10">
                  <c:v>264.69963369963369</c:v>
                </c:pt>
                <c:pt idx="11">
                  <c:v>299.58974358974359</c:v>
                </c:pt>
                <c:pt idx="12">
                  <c:v>381</c:v>
                </c:pt>
                <c:pt idx="13">
                  <c:v>381</c:v>
                </c:pt>
              </c:numCache>
            </c:numRef>
          </c:xVal>
          <c:yVal>
            <c:numRef>
              <c:f>SF!$ER$4:$ER$17</c:f>
              <c:numCache>
                <c:formatCode>General</c:formatCode>
                <c:ptCount val="14"/>
                <c:pt idx="0">
                  <c:v>0</c:v>
                </c:pt>
                <c:pt idx="1">
                  <c:v>0.26100000000000001</c:v>
                </c:pt>
                <c:pt idx="2">
                  <c:v>0.51119999999999999</c:v>
                </c:pt>
                <c:pt idx="3">
                  <c:v>0.76680000000000004</c:v>
                </c:pt>
                <c:pt idx="4">
                  <c:v>1.0217000000000001</c:v>
                </c:pt>
                <c:pt idx="5">
                  <c:v>1.2634000000000001</c:v>
                </c:pt>
                <c:pt idx="6">
                  <c:v>1.5384</c:v>
                </c:pt>
                <c:pt idx="7">
                  <c:v>1.8004</c:v>
                </c:pt>
                <c:pt idx="8">
                  <c:v>2.0585</c:v>
                </c:pt>
                <c:pt idx="9">
                  <c:v>2.3475999999999999</c:v>
                </c:pt>
                <c:pt idx="10">
                  <c:v>2.6366999999999998</c:v>
                </c:pt>
                <c:pt idx="11">
                  <c:v>2.9047000000000001</c:v>
                </c:pt>
                <c:pt idx="12">
                  <c:v>3.1941000000000002</c:v>
                </c:pt>
                <c:pt idx="13">
                  <c:v>3.1941000000000002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D8A0-4012-8943-5D1B092D7A89}"/>
            </c:ext>
          </c:extLst>
        </c:ser>
        <c:ser>
          <c:idx val="36"/>
          <c:order val="31"/>
          <c:tx>
            <c:strRef>
              <c:f>SF!$EU$2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SF!$EV$4:$EV$18</c:f>
              <c:numCache>
                <c:formatCode>0</c:formatCode>
                <c:ptCount val="15"/>
                <c:pt idx="0">
                  <c:v>0</c:v>
                </c:pt>
                <c:pt idx="1">
                  <c:v>52.102564102564109</c:v>
                </c:pt>
                <c:pt idx="2">
                  <c:v>81.875457875457883</c:v>
                </c:pt>
                <c:pt idx="3">
                  <c:v>102.34432234432234</c:v>
                </c:pt>
                <c:pt idx="4">
                  <c:v>124.67399267399267</c:v>
                </c:pt>
                <c:pt idx="5">
                  <c:v>146.07326007326009</c:v>
                </c:pt>
                <c:pt idx="6">
                  <c:v>165.61172161172161</c:v>
                </c:pt>
                <c:pt idx="7">
                  <c:v>185.15018315018315</c:v>
                </c:pt>
                <c:pt idx="8">
                  <c:v>206.08424908424908</c:v>
                </c:pt>
                <c:pt idx="9">
                  <c:v>227.94871794871796</c:v>
                </c:pt>
                <c:pt idx="10">
                  <c:v>250.74358974358975</c:v>
                </c:pt>
                <c:pt idx="11">
                  <c:v>277.26007326007323</c:v>
                </c:pt>
                <c:pt idx="12">
                  <c:v>309.82417582417582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SF!$EW$4:$EW$18</c:f>
              <c:numCache>
                <c:formatCode>General</c:formatCode>
                <c:ptCount val="15"/>
                <c:pt idx="0">
                  <c:v>0</c:v>
                </c:pt>
                <c:pt idx="1">
                  <c:v>0.21859999999999999</c:v>
                </c:pt>
                <c:pt idx="2">
                  <c:v>0.44419999999999998</c:v>
                </c:pt>
                <c:pt idx="3">
                  <c:v>0.65880000000000005</c:v>
                </c:pt>
                <c:pt idx="4">
                  <c:v>0.91900000000000004</c:v>
                </c:pt>
                <c:pt idx="5">
                  <c:v>1.2107000000000001</c:v>
                </c:pt>
                <c:pt idx="6">
                  <c:v>1.4876</c:v>
                </c:pt>
                <c:pt idx="7">
                  <c:v>1.7611000000000001</c:v>
                </c:pt>
                <c:pt idx="8">
                  <c:v>2.0499999999999998</c:v>
                </c:pt>
                <c:pt idx="9">
                  <c:v>2.3309000000000002</c:v>
                </c:pt>
                <c:pt idx="10">
                  <c:v>2.6143000000000001</c:v>
                </c:pt>
                <c:pt idx="11">
                  <c:v>2.8832</c:v>
                </c:pt>
                <c:pt idx="12">
                  <c:v>3.1309</c:v>
                </c:pt>
                <c:pt idx="13">
                  <c:v>3.36</c:v>
                </c:pt>
                <c:pt idx="14">
                  <c:v>3.36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D8A0-4012-8943-5D1B092D7A89}"/>
            </c:ext>
          </c:extLst>
        </c:ser>
        <c:ser>
          <c:idx val="20"/>
          <c:order val="32"/>
          <c:tx>
            <c:strRef>
              <c:f>SF!$EZ$2</c:f>
              <c:strCache>
                <c:ptCount val="1"/>
                <c:pt idx="0">
                  <c:v>1986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SF!$FA$4:$FA$18</c:f>
              <c:numCache>
                <c:formatCode>0</c:formatCode>
                <c:ptCount val="15"/>
                <c:pt idx="0">
                  <c:v>0</c:v>
                </c:pt>
                <c:pt idx="1">
                  <c:v>47.277372262773724</c:v>
                </c:pt>
                <c:pt idx="2">
                  <c:v>81.113138686131379</c:v>
                </c:pt>
                <c:pt idx="3">
                  <c:v>106.14233576642336</c:v>
                </c:pt>
                <c:pt idx="4">
                  <c:v>133.25729927007299</c:v>
                </c:pt>
                <c:pt idx="5">
                  <c:v>156.43248175182484</c:v>
                </c:pt>
                <c:pt idx="6">
                  <c:v>173.35036496350364</c:v>
                </c:pt>
                <c:pt idx="7">
                  <c:v>193.51277372262774</c:v>
                </c:pt>
                <c:pt idx="8">
                  <c:v>215.06569343065692</c:v>
                </c:pt>
                <c:pt idx="9">
                  <c:v>239.16788321167883</c:v>
                </c:pt>
                <c:pt idx="10">
                  <c:v>264.66058394160581</c:v>
                </c:pt>
                <c:pt idx="11">
                  <c:v>290.61678832116786</c:v>
                </c:pt>
                <c:pt idx="12">
                  <c:v>326.7700729927007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SF!$FB$4:$FB$18</c:f>
              <c:numCache>
                <c:formatCode>General</c:formatCode>
                <c:ptCount val="15"/>
                <c:pt idx="0">
                  <c:v>0</c:v>
                </c:pt>
                <c:pt idx="1">
                  <c:v>0.18</c:v>
                </c:pt>
                <c:pt idx="2">
                  <c:v>0.47</c:v>
                </c:pt>
                <c:pt idx="3">
                  <c:v>0.7</c:v>
                </c:pt>
                <c:pt idx="4">
                  <c:v>1.016</c:v>
                </c:pt>
                <c:pt idx="5">
                  <c:v>1.35</c:v>
                </c:pt>
                <c:pt idx="6">
                  <c:v>1.61</c:v>
                </c:pt>
                <c:pt idx="7">
                  <c:v>1.9359999999999999</c:v>
                </c:pt>
                <c:pt idx="8">
                  <c:v>2.2400000000000002</c:v>
                </c:pt>
                <c:pt idx="9">
                  <c:v>2.56</c:v>
                </c:pt>
                <c:pt idx="10">
                  <c:v>2.85</c:v>
                </c:pt>
                <c:pt idx="11">
                  <c:v>3.1</c:v>
                </c:pt>
                <c:pt idx="12">
                  <c:v>3.33</c:v>
                </c:pt>
                <c:pt idx="13">
                  <c:v>3.49</c:v>
                </c:pt>
                <c:pt idx="14">
                  <c:v>3.49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1C2-43DC-A70B-8D715760DD7C}"/>
            </c:ext>
          </c:extLst>
        </c:ser>
        <c:ser>
          <c:idx val="4"/>
          <c:order val="33"/>
          <c:tx>
            <c:strRef>
              <c:f>SF!$FE$2</c:f>
              <c:strCache>
                <c:ptCount val="1"/>
                <c:pt idx="0">
                  <c:v>1985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SF!$FF$4:$FF$19</c:f>
              <c:numCache>
                <c:formatCode>0</c:formatCode>
                <c:ptCount val="16"/>
                <c:pt idx="0">
                  <c:v>0</c:v>
                </c:pt>
                <c:pt idx="1">
                  <c:v>53.760736196319016</c:v>
                </c:pt>
                <c:pt idx="2">
                  <c:v>84.147239263803684</c:v>
                </c:pt>
                <c:pt idx="3">
                  <c:v>105.1840490797546</c:v>
                </c:pt>
                <c:pt idx="4">
                  <c:v>126.22085889570552</c:v>
                </c:pt>
                <c:pt idx="5">
                  <c:v>144.92024539877301</c:v>
                </c:pt>
                <c:pt idx="6">
                  <c:v>161.28220858895705</c:v>
                </c:pt>
                <c:pt idx="7">
                  <c:v>179.98159509202455</c:v>
                </c:pt>
                <c:pt idx="8">
                  <c:v>201.01840490797545</c:v>
                </c:pt>
                <c:pt idx="9">
                  <c:v>219.71779141104295</c:v>
                </c:pt>
                <c:pt idx="10">
                  <c:v>240.75460122699388</c:v>
                </c:pt>
                <c:pt idx="11">
                  <c:v>259.45398773006133</c:v>
                </c:pt>
                <c:pt idx="12">
                  <c:v>280.49079754601223</c:v>
                </c:pt>
                <c:pt idx="13">
                  <c:v>305.03374233128835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SF!$FG$4:$FG$19</c:f>
              <c:numCache>
                <c:formatCode>General</c:formatCode>
                <c:ptCount val="16"/>
                <c:pt idx="0">
                  <c:v>0</c:v>
                </c:pt>
                <c:pt idx="1">
                  <c:v>0.24</c:v>
                </c:pt>
                <c:pt idx="2">
                  <c:v>0.49</c:v>
                </c:pt>
                <c:pt idx="3">
                  <c:v>0.71</c:v>
                </c:pt>
                <c:pt idx="4">
                  <c:v>0.97</c:v>
                </c:pt>
                <c:pt idx="5">
                  <c:v>1.2</c:v>
                </c:pt>
                <c:pt idx="6">
                  <c:v>1.45</c:v>
                </c:pt>
                <c:pt idx="7">
                  <c:v>1.72</c:v>
                </c:pt>
                <c:pt idx="8">
                  <c:v>2</c:v>
                </c:pt>
                <c:pt idx="9">
                  <c:v>2.2599999999999998</c:v>
                </c:pt>
                <c:pt idx="10">
                  <c:v>2.5499999999999998</c:v>
                </c:pt>
                <c:pt idx="11">
                  <c:v>2.77</c:v>
                </c:pt>
                <c:pt idx="12">
                  <c:v>2.99</c:v>
                </c:pt>
                <c:pt idx="13">
                  <c:v>3.2</c:v>
                </c:pt>
                <c:pt idx="14">
                  <c:v>3.5</c:v>
                </c:pt>
                <c:pt idx="15">
                  <c:v>3.5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901-44F3-996F-1AE8C3AFC87A}"/>
            </c:ext>
          </c:extLst>
        </c:ser>
        <c:ser>
          <c:idx val="3"/>
          <c:order val="34"/>
          <c:tx>
            <c:strRef>
              <c:f>SF!$FJ$2</c:f>
              <c:strCache>
                <c:ptCount val="1"/>
                <c:pt idx="0">
                  <c:v>1984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SF!$FK$4:$FK$18</c:f>
              <c:numCache>
                <c:formatCode>0</c:formatCode>
                <c:ptCount val="15"/>
                <c:pt idx="0">
                  <c:v>0</c:v>
                </c:pt>
                <c:pt idx="1">
                  <c:v>50.100917431192663</c:v>
                </c:pt>
                <c:pt idx="2">
                  <c:v>80.394495412844037</c:v>
                </c:pt>
                <c:pt idx="3">
                  <c:v>107.19266055045871</c:v>
                </c:pt>
                <c:pt idx="4">
                  <c:v>131.66055045871559</c:v>
                </c:pt>
                <c:pt idx="5">
                  <c:v>154.03119266055046</c:v>
                </c:pt>
                <c:pt idx="6">
                  <c:v>172.44036697247705</c:v>
                </c:pt>
                <c:pt idx="7">
                  <c:v>191.54862385321101</c:v>
                </c:pt>
                <c:pt idx="8">
                  <c:v>214.38532110091742</c:v>
                </c:pt>
                <c:pt idx="9">
                  <c:v>236.52293577981652</c:v>
                </c:pt>
                <c:pt idx="10">
                  <c:v>259.82568807339447</c:v>
                </c:pt>
                <c:pt idx="11">
                  <c:v>279.16697247706423</c:v>
                </c:pt>
                <c:pt idx="12">
                  <c:v>315.28623853211008</c:v>
                </c:pt>
                <c:pt idx="13">
                  <c:v>381</c:v>
                </c:pt>
                <c:pt idx="14">
                  <c:v>381</c:v>
                </c:pt>
              </c:numCache>
            </c:numRef>
          </c:xVal>
          <c:yVal>
            <c:numRef>
              <c:f>SF!$FL$4:$FL$18</c:f>
              <c:numCache>
                <c:formatCode>General</c:formatCode>
                <c:ptCount val="15"/>
                <c:pt idx="0">
                  <c:v>0</c:v>
                </c:pt>
                <c:pt idx="1">
                  <c:v>0.18</c:v>
                </c:pt>
                <c:pt idx="2">
                  <c:v>0.43</c:v>
                </c:pt>
                <c:pt idx="3">
                  <c:v>0.72</c:v>
                </c:pt>
                <c:pt idx="4">
                  <c:v>1.006</c:v>
                </c:pt>
                <c:pt idx="5">
                  <c:v>1.32</c:v>
                </c:pt>
                <c:pt idx="6">
                  <c:v>1.6</c:v>
                </c:pt>
                <c:pt idx="7">
                  <c:v>1.84</c:v>
                </c:pt>
                <c:pt idx="8">
                  <c:v>2.15</c:v>
                </c:pt>
                <c:pt idx="9">
                  <c:v>2.4300000000000002</c:v>
                </c:pt>
                <c:pt idx="10">
                  <c:v>2.69</c:v>
                </c:pt>
                <c:pt idx="11">
                  <c:v>2.89</c:v>
                </c:pt>
                <c:pt idx="12">
                  <c:v>3.1680000000000001</c:v>
                </c:pt>
                <c:pt idx="13">
                  <c:v>3.35</c:v>
                </c:pt>
                <c:pt idx="14">
                  <c:v>3.35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901-44F3-996F-1AE8C3AFC87A}"/>
            </c:ext>
          </c:extLst>
        </c:ser>
        <c:ser>
          <c:idx val="2"/>
          <c:order val="35"/>
          <c:tx>
            <c:strRef>
              <c:f>SF!$FO$2</c:f>
              <c:strCache>
                <c:ptCount val="1"/>
                <c:pt idx="0">
                  <c:v>1983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SF!$FP$4:$FP$19</c:f>
              <c:numCache>
                <c:formatCode>0</c:formatCode>
                <c:ptCount val="16"/>
                <c:pt idx="0">
                  <c:v>0</c:v>
                </c:pt>
                <c:pt idx="1">
                  <c:v>49.267241379310349</c:v>
                </c:pt>
                <c:pt idx="2">
                  <c:v>83.285098522167488</c:v>
                </c:pt>
                <c:pt idx="3">
                  <c:v>104.39963054187193</c:v>
                </c:pt>
                <c:pt idx="4">
                  <c:v>123.16810344827587</c:v>
                </c:pt>
                <c:pt idx="5">
                  <c:v>143.10960591133005</c:v>
                </c:pt>
                <c:pt idx="6">
                  <c:v>164.22413793103448</c:v>
                </c:pt>
                <c:pt idx="7">
                  <c:v>182.99261083743843</c:v>
                </c:pt>
                <c:pt idx="8">
                  <c:v>201.76108374384236</c:v>
                </c:pt>
                <c:pt idx="9">
                  <c:v>221.70258620689654</c:v>
                </c:pt>
                <c:pt idx="10">
                  <c:v>245.16317733990147</c:v>
                </c:pt>
                <c:pt idx="11">
                  <c:v>265.10467980295567</c:v>
                </c:pt>
                <c:pt idx="12">
                  <c:v>295.60344827586209</c:v>
                </c:pt>
                <c:pt idx="13">
                  <c:v>344.87068965517238</c:v>
                </c:pt>
                <c:pt idx="14">
                  <c:v>381</c:v>
                </c:pt>
                <c:pt idx="15">
                  <c:v>381</c:v>
                </c:pt>
              </c:numCache>
            </c:numRef>
          </c:xVal>
          <c:yVal>
            <c:numRef>
              <c:f>SF!$FQ$4:$FQ$19</c:f>
              <c:numCache>
                <c:formatCode>General</c:formatCode>
                <c:ptCount val="16"/>
                <c:pt idx="0">
                  <c:v>0</c:v>
                </c:pt>
                <c:pt idx="1">
                  <c:v>0.1825</c:v>
                </c:pt>
                <c:pt idx="2">
                  <c:v>0.46250000000000002</c:v>
                </c:pt>
                <c:pt idx="3">
                  <c:v>0.6875</c:v>
                </c:pt>
                <c:pt idx="4">
                  <c:v>0.9375</c:v>
                </c:pt>
                <c:pt idx="5">
                  <c:v>1.1875</c:v>
                </c:pt>
                <c:pt idx="6">
                  <c:v>1.4750000000000001</c:v>
                </c:pt>
                <c:pt idx="7">
                  <c:v>1.7749999999999999</c:v>
                </c:pt>
                <c:pt idx="8">
                  <c:v>2.0375000000000001</c:v>
                </c:pt>
                <c:pt idx="9">
                  <c:v>2.2875000000000001</c:v>
                </c:pt>
                <c:pt idx="10">
                  <c:v>2.5375000000000001</c:v>
                </c:pt>
                <c:pt idx="11">
                  <c:v>2.8075000000000001</c:v>
                </c:pt>
                <c:pt idx="12">
                  <c:v>3.04</c:v>
                </c:pt>
                <c:pt idx="13">
                  <c:v>3.3624999999999998</c:v>
                </c:pt>
                <c:pt idx="14">
                  <c:v>3.42</c:v>
                </c:pt>
                <c:pt idx="15">
                  <c:v>3.42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901-44F3-996F-1AE8C3AFC87A}"/>
            </c:ext>
          </c:extLst>
        </c:ser>
        <c:ser>
          <c:idx val="1"/>
          <c:order val="36"/>
          <c:tx>
            <c:strRef>
              <c:f>SF!$FT$2</c:f>
              <c:strCache>
                <c:ptCount val="1"/>
                <c:pt idx="0">
                  <c:v>1982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SF!$FU$4:$FU$25</c:f>
              <c:numCache>
                <c:formatCode>0</c:formatCode>
                <c:ptCount val="22"/>
                <c:pt idx="0">
                  <c:v>0</c:v>
                </c:pt>
                <c:pt idx="1">
                  <c:v>25.711656441717793</c:v>
                </c:pt>
                <c:pt idx="2">
                  <c:v>49.085889570552148</c:v>
                </c:pt>
                <c:pt idx="3">
                  <c:v>72.460122699386503</c:v>
                </c:pt>
                <c:pt idx="4">
                  <c:v>91.159509202453989</c:v>
                </c:pt>
                <c:pt idx="5">
                  <c:v>105.1840490797546</c:v>
                </c:pt>
                <c:pt idx="6">
                  <c:v>119.20858895705523</c:v>
                </c:pt>
                <c:pt idx="7">
                  <c:v>137.90797546012271</c:v>
                </c:pt>
                <c:pt idx="8">
                  <c:v>151.9325153374233</c:v>
                </c:pt>
                <c:pt idx="9">
                  <c:v>170.6319018404908</c:v>
                </c:pt>
                <c:pt idx="10">
                  <c:v>185.82515337423314</c:v>
                </c:pt>
                <c:pt idx="11">
                  <c:v>198.68098159509202</c:v>
                </c:pt>
                <c:pt idx="12">
                  <c:v>217.38036809815952</c:v>
                </c:pt>
                <c:pt idx="13">
                  <c:v>231.40490797546013</c:v>
                </c:pt>
                <c:pt idx="14">
                  <c:v>245.42944785276072</c:v>
                </c:pt>
                <c:pt idx="15">
                  <c:v>259.45398773006133</c:v>
                </c:pt>
                <c:pt idx="16">
                  <c:v>278.15337423312883</c:v>
                </c:pt>
                <c:pt idx="17">
                  <c:v>292.17791411042947</c:v>
                </c:pt>
                <c:pt idx="18">
                  <c:v>317.88957055214723</c:v>
                </c:pt>
                <c:pt idx="19">
                  <c:v>338.92638036809814</c:v>
                </c:pt>
                <c:pt idx="20">
                  <c:v>381</c:v>
                </c:pt>
                <c:pt idx="21">
                  <c:v>381</c:v>
                </c:pt>
              </c:numCache>
            </c:numRef>
          </c:xVal>
          <c:yVal>
            <c:numRef>
              <c:f>SF!$FV$4:$FV$25</c:f>
              <c:numCache>
                <c:formatCode>General</c:formatCode>
                <c:ptCount val="22"/>
                <c:pt idx="0">
                  <c:v>0</c:v>
                </c:pt>
                <c:pt idx="1">
                  <c:v>7.4999999999999997E-2</c:v>
                </c:pt>
                <c:pt idx="2">
                  <c:v>0.17499999999999999</c:v>
                </c:pt>
                <c:pt idx="3">
                  <c:v>0.375</c:v>
                </c:pt>
                <c:pt idx="4">
                  <c:v>0.57499999999999996</c:v>
                </c:pt>
                <c:pt idx="5">
                  <c:v>0.77500000000000002</c:v>
                </c:pt>
                <c:pt idx="6">
                  <c:v>0.92500000000000004</c:v>
                </c:pt>
                <c:pt idx="7">
                  <c:v>1.175</c:v>
                </c:pt>
                <c:pt idx="8">
                  <c:v>1.35</c:v>
                </c:pt>
                <c:pt idx="9">
                  <c:v>1.6</c:v>
                </c:pt>
                <c:pt idx="10">
                  <c:v>1.825</c:v>
                </c:pt>
                <c:pt idx="11">
                  <c:v>2.0249999999999999</c:v>
                </c:pt>
                <c:pt idx="12">
                  <c:v>2.2250000000000001</c:v>
                </c:pt>
                <c:pt idx="13">
                  <c:v>2.4249999999999998</c:v>
                </c:pt>
                <c:pt idx="14">
                  <c:v>2.625</c:v>
                </c:pt>
                <c:pt idx="15">
                  <c:v>2.75</c:v>
                </c:pt>
                <c:pt idx="16">
                  <c:v>2.94</c:v>
                </c:pt>
                <c:pt idx="17">
                  <c:v>3.1</c:v>
                </c:pt>
                <c:pt idx="18">
                  <c:v>3.2749999999999999</c:v>
                </c:pt>
                <c:pt idx="19">
                  <c:v>3.4249999999999998</c:v>
                </c:pt>
                <c:pt idx="20">
                  <c:v>3.51</c:v>
                </c:pt>
                <c:pt idx="21">
                  <c:v>3.51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1-44F3-996F-1AE8C3AFC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137152"/>
        <c:axId val="433138328"/>
      </c:scatterChart>
      <c:valAx>
        <c:axId val="43313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8328"/>
        <c:crosses val="autoZero"/>
        <c:crossBetween val="midCat"/>
      </c:valAx>
      <c:valAx>
        <c:axId val="43313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baseline="0"/>
                  <a:t>Acc. Worth ($)</a:t>
                </a:r>
                <a:endParaRPr lang="en-MY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7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Reactivity Curve (SH)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SH!$B$2</c:f>
              <c:strCache>
                <c:ptCount val="1"/>
                <c:pt idx="0">
                  <c:v>2019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SH!$D$4:$D$18</c:f>
              <c:numCache>
                <c:formatCode>General</c:formatCode>
                <c:ptCount val="15"/>
                <c:pt idx="0">
                  <c:v>0</c:v>
                </c:pt>
                <c:pt idx="1">
                  <c:v>28.5</c:v>
                </c:pt>
                <c:pt idx="2">
                  <c:v>72</c:v>
                </c:pt>
                <c:pt idx="3">
                  <c:v>99.5</c:v>
                </c:pt>
                <c:pt idx="4">
                  <c:v>122</c:v>
                </c:pt>
                <c:pt idx="5">
                  <c:v>142</c:v>
                </c:pt>
                <c:pt idx="6">
                  <c:v>162</c:v>
                </c:pt>
                <c:pt idx="7">
                  <c:v>182</c:v>
                </c:pt>
                <c:pt idx="8">
                  <c:v>202</c:v>
                </c:pt>
                <c:pt idx="9">
                  <c:v>223</c:v>
                </c:pt>
                <c:pt idx="10">
                  <c:v>246</c:v>
                </c:pt>
                <c:pt idx="11">
                  <c:v>272</c:v>
                </c:pt>
                <c:pt idx="12">
                  <c:v>303.5</c:v>
                </c:pt>
                <c:pt idx="13">
                  <c:v>350.5</c:v>
                </c:pt>
                <c:pt idx="14">
                  <c:v>380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SH!$E$4:$E$18</c:f>
              <c:numCache>
                <c:formatCode>General</c:formatCode>
                <c:ptCount val="15"/>
                <c:pt idx="0">
                  <c:v>0</c:v>
                </c:pt>
                <c:pt idx="1">
                  <c:v>3.8568560056875243E-3</c:v>
                </c:pt>
                <c:pt idx="2">
                  <c:v>7.0198687137291169E-3</c:v>
                </c:pt>
                <c:pt idx="3">
                  <c:v>8.5909529335329513E-3</c:v>
                </c:pt>
                <c:pt idx="4">
                  <c:v>1.0400518556913237E-2</c:v>
                </c:pt>
                <c:pt idx="5">
                  <c:v>1.0877960188481924E-2</c:v>
                </c:pt>
                <c:pt idx="6">
                  <c:v>1.1419628633186215E-2</c:v>
                </c:pt>
                <c:pt idx="7">
                  <c:v>1.1571603304522711E-2</c:v>
                </c:pt>
                <c:pt idx="8">
                  <c:v>1.134532497864162E-2</c:v>
                </c:pt>
                <c:pt idx="9">
                  <c:v>1.0351255762558017E-2</c:v>
                </c:pt>
                <c:pt idx="10">
                  <c:v>9.7519674572360878E-3</c:v>
                </c:pt>
                <c:pt idx="11">
                  <c:v>8.0554648176229312E-3</c:v>
                </c:pt>
                <c:pt idx="12">
                  <c:v>6.1010536809504579E-3</c:v>
                </c:pt>
                <c:pt idx="13">
                  <c:v>2.7396074178151048E-3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43E7-4CD9-859A-741A9964EE41}"/>
            </c:ext>
          </c:extLst>
        </c:ser>
        <c:ser>
          <c:idx val="16"/>
          <c:order val="1"/>
          <c:tx>
            <c:strRef>
              <c:f>SH!$F$2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SH!$H$4:$H$19</c:f>
              <c:numCache>
                <c:formatCode>0.0</c:formatCode>
                <c:ptCount val="16"/>
                <c:pt idx="0">
                  <c:v>0</c:v>
                </c:pt>
                <c:pt idx="1">
                  <c:v>28.5</c:v>
                </c:pt>
                <c:pt idx="2">
                  <c:v>72</c:v>
                </c:pt>
                <c:pt idx="3">
                  <c:v>97</c:v>
                </c:pt>
                <c:pt idx="4">
                  <c:v>117</c:v>
                </c:pt>
                <c:pt idx="5">
                  <c:v>137</c:v>
                </c:pt>
                <c:pt idx="6">
                  <c:v>157</c:v>
                </c:pt>
                <c:pt idx="7">
                  <c:v>177</c:v>
                </c:pt>
                <c:pt idx="8">
                  <c:v>194.5</c:v>
                </c:pt>
                <c:pt idx="9">
                  <c:v>212</c:v>
                </c:pt>
                <c:pt idx="10">
                  <c:v>232</c:v>
                </c:pt>
                <c:pt idx="11">
                  <c:v>252</c:v>
                </c:pt>
                <c:pt idx="12">
                  <c:v>277</c:v>
                </c:pt>
                <c:pt idx="13">
                  <c:v>303.5</c:v>
                </c:pt>
                <c:pt idx="14">
                  <c:v>347.5</c:v>
                </c:pt>
                <c:pt idx="15">
                  <c:v>380</c:v>
                </c:pt>
              </c:numCache>
            </c:numRef>
          </c:xVal>
          <c:yVal>
            <c:numRef>
              <c:f>SH!$I$4:$I$19</c:f>
              <c:numCache>
                <c:formatCode>0.0000</c:formatCode>
                <c:ptCount val="16"/>
                <c:pt idx="0">
                  <c:v>0</c:v>
                </c:pt>
                <c:pt idx="1">
                  <c:v>3.9719298245614034E-3</c:v>
                </c:pt>
                <c:pt idx="2">
                  <c:v>7.1499999999999992E-3</c:v>
                </c:pt>
                <c:pt idx="3">
                  <c:v>9.2349999999999984E-3</c:v>
                </c:pt>
                <c:pt idx="4">
                  <c:v>9.9399999999999992E-3</c:v>
                </c:pt>
                <c:pt idx="5">
                  <c:v>1.1110000000000004E-2</c:v>
                </c:pt>
                <c:pt idx="6">
                  <c:v>1.1950000000000006E-2</c:v>
                </c:pt>
                <c:pt idx="7">
                  <c:v>1.1875000000000002E-2</c:v>
                </c:pt>
                <c:pt idx="8">
                  <c:v>1.1466666666666661E-2</c:v>
                </c:pt>
                <c:pt idx="9">
                  <c:v>1.1904999999999999E-2</c:v>
                </c:pt>
                <c:pt idx="10">
                  <c:v>1.1055000000000004E-2</c:v>
                </c:pt>
                <c:pt idx="11">
                  <c:v>9.9350000000000046E-3</c:v>
                </c:pt>
                <c:pt idx="12">
                  <c:v>8.3733333333333281E-3</c:v>
                </c:pt>
                <c:pt idx="13">
                  <c:v>7.7130434782608694E-3</c:v>
                </c:pt>
                <c:pt idx="14">
                  <c:v>3.26769230769231E-3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D8-4E4C-BE5B-1F08ADD67938}"/>
            </c:ext>
          </c:extLst>
        </c:ser>
        <c:ser>
          <c:idx val="17"/>
          <c:order val="2"/>
          <c:tx>
            <c:strRef>
              <c:f>SH!$J$2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SH!$L$4:$L$19</c:f>
              <c:numCache>
                <c:formatCode>0.0</c:formatCode>
                <c:ptCount val="16"/>
                <c:pt idx="0">
                  <c:v>0</c:v>
                </c:pt>
                <c:pt idx="1">
                  <c:v>28</c:v>
                </c:pt>
                <c:pt idx="2">
                  <c:v>71</c:v>
                </c:pt>
                <c:pt idx="3">
                  <c:v>97.5</c:v>
                </c:pt>
                <c:pt idx="4">
                  <c:v>119</c:v>
                </c:pt>
                <c:pt idx="5">
                  <c:v>139</c:v>
                </c:pt>
                <c:pt idx="6">
                  <c:v>159</c:v>
                </c:pt>
                <c:pt idx="7">
                  <c:v>178</c:v>
                </c:pt>
                <c:pt idx="8">
                  <c:v>196</c:v>
                </c:pt>
                <c:pt idx="9">
                  <c:v>215</c:v>
                </c:pt>
                <c:pt idx="10">
                  <c:v>234.5</c:v>
                </c:pt>
                <c:pt idx="11">
                  <c:v>256.5</c:v>
                </c:pt>
                <c:pt idx="12">
                  <c:v>284</c:v>
                </c:pt>
                <c:pt idx="13">
                  <c:v>311</c:v>
                </c:pt>
                <c:pt idx="14">
                  <c:v>350.5</c:v>
                </c:pt>
                <c:pt idx="15">
                  <c:v>378</c:v>
                </c:pt>
              </c:numCache>
            </c:numRef>
          </c:xVal>
          <c:yVal>
            <c:numRef>
              <c:f>SH!$M$4:$M$19</c:f>
              <c:numCache>
                <c:formatCode>0.0000</c:formatCode>
                <c:ptCount val="16"/>
                <c:pt idx="0">
                  <c:v>0</c:v>
                </c:pt>
                <c:pt idx="1">
                  <c:v>4.1571428571428575E-3</c:v>
                </c:pt>
                <c:pt idx="2">
                  <c:v>7.6966666666666668E-3</c:v>
                </c:pt>
                <c:pt idx="3">
                  <c:v>9.7739130434782613E-3</c:v>
                </c:pt>
                <c:pt idx="4">
                  <c:v>1.093E-2</c:v>
                </c:pt>
                <c:pt idx="5">
                  <c:v>1.1550000000000005E-2</c:v>
                </c:pt>
                <c:pt idx="6">
                  <c:v>1.2095E-2</c:v>
                </c:pt>
                <c:pt idx="7">
                  <c:v>1.250555555555556E-2</c:v>
                </c:pt>
                <c:pt idx="8">
                  <c:v>1.250555555555556E-2</c:v>
                </c:pt>
                <c:pt idx="9">
                  <c:v>1.1469999999999991E-2</c:v>
                </c:pt>
                <c:pt idx="10">
                  <c:v>1.2321052631578958E-2</c:v>
                </c:pt>
                <c:pt idx="11">
                  <c:v>1.0012000000000007E-2</c:v>
                </c:pt>
                <c:pt idx="12">
                  <c:v>8.1766666666666619E-3</c:v>
                </c:pt>
                <c:pt idx="13">
                  <c:v>6.4583333333333255E-3</c:v>
                </c:pt>
                <c:pt idx="14">
                  <c:v>2.9763636363636355E-3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D8-4E4C-BE5B-1F08ADD67938}"/>
            </c:ext>
          </c:extLst>
        </c:ser>
        <c:ser>
          <c:idx val="18"/>
          <c:order val="3"/>
          <c:tx>
            <c:strRef>
              <c:f>SH!$N$2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SH!$P$4:$P$18</c:f>
              <c:numCache>
                <c:formatCode>0.0</c:formatCode>
                <c:ptCount val="15"/>
                <c:pt idx="0">
                  <c:v>0</c:v>
                </c:pt>
                <c:pt idx="1">
                  <c:v>23</c:v>
                </c:pt>
                <c:pt idx="2">
                  <c:v>65.5</c:v>
                </c:pt>
                <c:pt idx="3">
                  <c:v>98</c:v>
                </c:pt>
                <c:pt idx="4">
                  <c:v>121</c:v>
                </c:pt>
                <c:pt idx="5">
                  <c:v>141</c:v>
                </c:pt>
                <c:pt idx="6">
                  <c:v>161.5</c:v>
                </c:pt>
                <c:pt idx="7">
                  <c:v>181.5</c:v>
                </c:pt>
                <c:pt idx="8">
                  <c:v>201</c:v>
                </c:pt>
                <c:pt idx="9">
                  <c:v>221</c:v>
                </c:pt>
                <c:pt idx="10">
                  <c:v>241</c:v>
                </c:pt>
                <c:pt idx="11">
                  <c:v>266</c:v>
                </c:pt>
                <c:pt idx="12">
                  <c:v>296</c:v>
                </c:pt>
                <c:pt idx="13">
                  <c:v>344.5</c:v>
                </c:pt>
                <c:pt idx="14">
                  <c:v>378</c:v>
                </c:pt>
              </c:numCache>
            </c:numRef>
          </c:xVal>
          <c:yVal>
            <c:numRef>
              <c:f>SH!$Q$4:$Q$18</c:f>
              <c:numCache>
                <c:formatCode>0.0000</c:formatCode>
                <c:ptCount val="15"/>
                <c:pt idx="0">
                  <c:v>0</c:v>
                </c:pt>
                <c:pt idx="1">
                  <c:v>3.0043478260869563E-3</c:v>
                </c:pt>
                <c:pt idx="2">
                  <c:v>6.2128205128205117E-3</c:v>
                </c:pt>
                <c:pt idx="3">
                  <c:v>7.5923076923076933E-3</c:v>
                </c:pt>
                <c:pt idx="4">
                  <c:v>1.0705000000000003E-2</c:v>
                </c:pt>
                <c:pt idx="5">
                  <c:v>1.1239999999999995E-2</c:v>
                </c:pt>
                <c:pt idx="6">
                  <c:v>1.0561904761904762E-2</c:v>
                </c:pt>
                <c:pt idx="7">
                  <c:v>1.1873684210526318E-2</c:v>
                </c:pt>
                <c:pt idx="8">
                  <c:v>1.1085000000000001E-2</c:v>
                </c:pt>
                <c:pt idx="9">
                  <c:v>1.0999999999999999E-2</c:v>
                </c:pt>
                <c:pt idx="10">
                  <c:v>8.7399999999999926E-3</c:v>
                </c:pt>
                <c:pt idx="11">
                  <c:v>8.196666666666675E-3</c:v>
                </c:pt>
                <c:pt idx="12">
                  <c:v>6.820000000000004E-3</c:v>
                </c:pt>
                <c:pt idx="13">
                  <c:v>2.8611940298507461E-3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AD8-4E4C-BE5B-1F08ADD67938}"/>
            </c:ext>
          </c:extLst>
        </c:ser>
        <c:ser>
          <c:idx val="19"/>
          <c:order val="4"/>
          <c:tx>
            <c:strRef>
              <c:f>SH!$R$2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SH!$T$4:$T$18</c:f>
              <c:numCache>
                <c:formatCode>0.0</c:formatCode>
                <c:ptCount val="15"/>
                <c:pt idx="0">
                  <c:v>0</c:v>
                </c:pt>
                <c:pt idx="1">
                  <c:v>28.5</c:v>
                </c:pt>
                <c:pt idx="2">
                  <c:v>77</c:v>
                </c:pt>
                <c:pt idx="3">
                  <c:v>112</c:v>
                </c:pt>
                <c:pt idx="4">
                  <c:v>137</c:v>
                </c:pt>
                <c:pt idx="5">
                  <c:v>154.5</c:v>
                </c:pt>
                <c:pt idx="6">
                  <c:v>166.5</c:v>
                </c:pt>
                <c:pt idx="7">
                  <c:v>181</c:v>
                </c:pt>
                <c:pt idx="8">
                  <c:v>201</c:v>
                </c:pt>
                <c:pt idx="9">
                  <c:v>223.5</c:v>
                </c:pt>
                <c:pt idx="10">
                  <c:v>248.5</c:v>
                </c:pt>
                <c:pt idx="11">
                  <c:v>271</c:v>
                </c:pt>
                <c:pt idx="12">
                  <c:v>295.5</c:v>
                </c:pt>
                <c:pt idx="13">
                  <c:v>345</c:v>
                </c:pt>
                <c:pt idx="14">
                  <c:v>380</c:v>
                </c:pt>
              </c:numCache>
            </c:numRef>
          </c:xVal>
          <c:yVal>
            <c:numRef>
              <c:f>SH!$U$4:$U$18</c:f>
              <c:numCache>
                <c:formatCode>0.0000</c:formatCode>
                <c:ptCount val="15"/>
                <c:pt idx="0">
                  <c:v>0</c:v>
                </c:pt>
                <c:pt idx="1">
                  <c:v>3.7508771929824561E-3</c:v>
                </c:pt>
                <c:pt idx="2">
                  <c:v>5.6524999999999995E-3</c:v>
                </c:pt>
                <c:pt idx="3">
                  <c:v>8.43E-3</c:v>
                </c:pt>
                <c:pt idx="4">
                  <c:v>1.2664999999999999E-2</c:v>
                </c:pt>
                <c:pt idx="5">
                  <c:v>1.2119999999999997E-2</c:v>
                </c:pt>
                <c:pt idx="6">
                  <c:v>2.6277777777777771E-2</c:v>
                </c:pt>
                <c:pt idx="7">
                  <c:v>9.6430000000000023E-3</c:v>
                </c:pt>
                <c:pt idx="8">
                  <c:v>1.0804999999999999E-2</c:v>
                </c:pt>
                <c:pt idx="9">
                  <c:v>8.8199999999999962E-3</c:v>
                </c:pt>
                <c:pt idx="10">
                  <c:v>9.0779999999999993E-3</c:v>
                </c:pt>
                <c:pt idx="11">
                  <c:v>8.479999999999998E-3</c:v>
                </c:pt>
                <c:pt idx="12">
                  <c:v>8.441379310344832E-3</c:v>
                </c:pt>
                <c:pt idx="13">
                  <c:v>2.6742857142857115E-3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AD8-4E4C-BE5B-1F08ADD67938}"/>
            </c:ext>
          </c:extLst>
        </c:ser>
        <c:ser>
          <c:idx val="20"/>
          <c:order val="5"/>
          <c:tx>
            <c:strRef>
              <c:f>SH!$V$2</c:f>
              <c:strCache>
                <c:ptCount val="1"/>
                <c:pt idx="0">
                  <c:v>2013*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SH!$X$4:$X$17</c:f>
              <c:numCache>
                <c:formatCode>0.0</c:formatCode>
                <c:ptCount val="14"/>
                <c:pt idx="0">
                  <c:v>0</c:v>
                </c:pt>
                <c:pt idx="1">
                  <c:v>29.5</c:v>
                </c:pt>
                <c:pt idx="2">
                  <c:v>74</c:v>
                </c:pt>
                <c:pt idx="3">
                  <c:v>101.5</c:v>
                </c:pt>
                <c:pt idx="4">
                  <c:v>126.5</c:v>
                </c:pt>
                <c:pt idx="5">
                  <c:v>149</c:v>
                </c:pt>
                <c:pt idx="6">
                  <c:v>169.5</c:v>
                </c:pt>
                <c:pt idx="7">
                  <c:v>189.5</c:v>
                </c:pt>
                <c:pt idx="8">
                  <c:v>209.5</c:v>
                </c:pt>
                <c:pt idx="9">
                  <c:v>230</c:v>
                </c:pt>
                <c:pt idx="10">
                  <c:v>255</c:v>
                </c:pt>
                <c:pt idx="11">
                  <c:v>289.5</c:v>
                </c:pt>
                <c:pt idx="12">
                  <c:v>344.5</c:v>
                </c:pt>
                <c:pt idx="13">
                  <c:v>380</c:v>
                </c:pt>
              </c:numCache>
            </c:numRef>
          </c:xVal>
          <c:yVal>
            <c:numRef>
              <c:f>SH!$Y$4:$Y$17</c:f>
              <c:numCache>
                <c:formatCode>0.0000</c:formatCode>
                <c:ptCount val="14"/>
                <c:pt idx="0">
                  <c:v>0</c:v>
                </c:pt>
                <c:pt idx="1">
                  <c:v>4.1338983050847461E-3</c:v>
                </c:pt>
                <c:pt idx="2">
                  <c:v>7.7433333333333338E-3</c:v>
                </c:pt>
                <c:pt idx="3">
                  <c:v>7.6240000000000023E-3</c:v>
                </c:pt>
                <c:pt idx="4">
                  <c:v>5.6159999999999986E-3</c:v>
                </c:pt>
                <c:pt idx="5">
                  <c:v>8.5000000000000023E-3</c:v>
                </c:pt>
                <c:pt idx="6">
                  <c:v>7.1333333333333301E-3</c:v>
                </c:pt>
                <c:pt idx="7">
                  <c:v>7.9842105263157864E-3</c:v>
                </c:pt>
                <c:pt idx="8">
                  <c:v>1.0009523809523807E-2</c:v>
                </c:pt>
                <c:pt idx="9">
                  <c:v>9.829999999999995E-3</c:v>
                </c:pt>
                <c:pt idx="10">
                  <c:v>7.4500000000000009E-3</c:v>
                </c:pt>
                <c:pt idx="11">
                  <c:v>6.7128205128205139E-3</c:v>
                </c:pt>
                <c:pt idx="12">
                  <c:v>2.7760563380281665E-3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AD8-4E4C-BE5B-1F08ADD67938}"/>
            </c:ext>
          </c:extLst>
        </c:ser>
        <c:ser>
          <c:idx val="14"/>
          <c:order val="6"/>
          <c:tx>
            <c:strRef>
              <c:f>SH!$Z$2</c:f>
              <c:strCache>
                <c:ptCount val="1"/>
                <c:pt idx="0">
                  <c:v>2013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SH!$AC$4:$AC$19</c:f>
              <c:numCache>
                <c:formatCode>0.0</c:formatCode>
                <c:ptCount val="16"/>
                <c:pt idx="0">
                  <c:v>0</c:v>
                </c:pt>
                <c:pt idx="1">
                  <c:v>28.342682926829266</c:v>
                </c:pt>
                <c:pt idx="2">
                  <c:v>70.159756097560972</c:v>
                </c:pt>
                <c:pt idx="3">
                  <c:v>95.25</c:v>
                </c:pt>
                <c:pt idx="4">
                  <c:v>116.3908536585366</c:v>
                </c:pt>
                <c:pt idx="5">
                  <c:v>138.4609756097561</c:v>
                </c:pt>
                <c:pt idx="6">
                  <c:v>160.29878048780489</c:v>
                </c:pt>
                <c:pt idx="7">
                  <c:v>179.11646341463415</c:v>
                </c:pt>
                <c:pt idx="8">
                  <c:v>197.46951219512195</c:v>
                </c:pt>
                <c:pt idx="9">
                  <c:v>214.66097560975609</c:v>
                </c:pt>
                <c:pt idx="10">
                  <c:v>233.01402439024389</c:v>
                </c:pt>
                <c:pt idx="11">
                  <c:v>254.61951219512193</c:v>
                </c:pt>
                <c:pt idx="12">
                  <c:v>277.1542682926829</c:v>
                </c:pt>
                <c:pt idx="13">
                  <c:v>302.94146341463414</c:v>
                </c:pt>
                <c:pt idx="14">
                  <c:v>349.40487804878046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SH!$AD$4:$AD$19</c:f>
              <c:numCache>
                <c:formatCode>0.0000</c:formatCode>
                <c:ptCount val="16"/>
                <c:pt idx="0">
                  <c:v>0</c:v>
                </c:pt>
                <c:pt idx="1">
                  <c:v>3.4400413063121207E-3</c:v>
                </c:pt>
                <c:pt idx="2">
                  <c:v>6.955416779799075E-3</c:v>
                </c:pt>
                <c:pt idx="3">
                  <c:v>9.460489938757654E-3</c:v>
                </c:pt>
                <c:pt idx="4">
                  <c:v>1.0045494313210852E-2</c:v>
                </c:pt>
                <c:pt idx="5">
                  <c:v>1.0022355075985877E-2</c:v>
                </c:pt>
                <c:pt idx="6">
                  <c:v>1.2807926509186348E-2</c:v>
                </c:pt>
                <c:pt idx="7">
                  <c:v>1.1713910761154864E-2</c:v>
                </c:pt>
                <c:pt idx="8">
                  <c:v>1.2583377077865247E-2</c:v>
                </c:pt>
                <c:pt idx="9">
                  <c:v>1.3731831437736977E-2</c:v>
                </c:pt>
                <c:pt idx="10">
                  <c:v>1.0206880302752847E-2</c:v>
                </c:pt>
                <c:pt idx="11">
                  <c:v>1.0532803149606322E-2</c:v>
                </c:pt>
                <c:pt idx="12">
                  <c:v>8.9777033190000088E-3</c:v>
                </c:pt>
                <c:pt idx="13">
                  <c:v>6.6297681539807547E-3</c:v>
                </c:pt>
                <c:pt idx="14">
                  <c:v>3.2745561216612666E-3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9-6A92-4FF6-8681-1783959DB1D2}"/>
            </c:ext>
          </c:extLst>
        </c:ser>
        <c:ser>
          <c:idx val="13"/>
          <c:order val="7"/>
          <c:tx>
            <c:strRef>
              <c:f>SH!$AE$2</c:f>
              <c:strCache>
                <c:ptCount val="1"/>
                <c:pt idx="0">
                  <c:v>2012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SH!$AH$4:$AH$20</c:f>
              <c:numCache>
                <c:formatCode>0.0</c:formatCode>
                <c:ptCount val="17"/>
                <c:pt idx="0">
                  <c:v>0</c:v>
                </c:pt>
                <c:pt idx="1">
                  <c:v>25.461725394896717</c:v>
                </c:pt>
                <c:pt idx="2">
                  <c:v>65.506075334143375</c:v>
                </c:pt>
                <c:pt idx="3">
                  <c:v>91.893681652490883</c:v>
                </c:pt>
                <c:pt idx="4">
                  <c:v>114.34629404617255</c:v>
                </c:pt>
                <c:pt idx="5">
                  <c:v>134.02126366950182</c:v>
                </c:pt>
                <c:pt idx="6">
                  <c:v>152.7703523693803</c:v>
                </c:pt>
                <c:pt idx="7">
                  <c:v>171.28797083839612</c:v>
                </c:pt>
                <c:pt idx="8">
                  <c:v>188.87970838396114</c:v>
                </c:pt>
                <c:pt idx="9">
                  <c:v>206.47144592952611</c:v>
                </c:pt>
                <c:pt idx="10">
                  <c:v>225.45200486026732</c:v>
                </c:pt>
                <c:pt idx="11">
                  <c:v>245.58991494532199</c:v>
                </c:pt>
                <c:pt idx="12">
                  <c:v>265.49635479951399</c:v>
                </c:pt>
                <c:pt idx="13">
                  <c:v>287.71749696233292</c:v>
                </c:pt>
                <c:pt idx="14">
                  <c:v>310.63304981773996</c:v>
                </c:pt>
                <c:pt idx="15">
                  <c:v>351.14034021871203</c:v>
                </c:pt>
                <c:pt idx="16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SH!$AI$4:$AI$20</c:f>
              <c:numCache>
                <c:formatCode>0.0000</c:formatCode>
                <c:ptCount val="17"/>
                <c:pt idx="0">
                  <c:v>0</c:v>
                </c:pt>
                <c:pt idx="1">
                  <c:v>3.7664376043903603E-3</c:v>
                </c:pt>
                <c:pt idx="2">
                  <c:v>7.1832062658834309E-3</c:v>
                </c:pt>
                <c:pt idx="3">
                  <c:v>8.2719314497452547E-3</c:v>
                </c:pt>
                <c:pt idx="4">
                  <c:v>9.837869451101218E-3</c:v>
                </c:pt>
                <c:pt idx="5">
                  <c:v>1.1027612894542045E-2</c:v>
                </c:pt>
                <c:pt idx="6">
                  <c:v>1.1710854893138346E-2</c:v>
                </c:pt>
                <c:pt idx="7">
                  <c:v>1.1710042823594405E-2</c:v>
                </c:pt>
                <c:pt idx="8">
                  <c:v>1.3415388865865458E-2</c:v>
                </c:pt>
                <c:pt idx="9">
                  <c:v>1.2477448542616391E-2</c:v>
                </c:pt>
                <c:pt idx="10">
                  <c:v>1.0044488188976387E-2</c:v>
                </c:pt>
                <c:pt idx="11">
                  <c:v>9.6551669413416329E-3</c:v>
                </c:pt>
                <c:pt idx="12">
                  <c:v>9.7506134407617778E-3</c:v>
                </c:pt>
                <c:pt idx="13">
                  <c:v>7.2220868617837971E-3</c:v>
                </c:pt>
                <c:pt idx="14">
                  <c:v>7.4570580851306472E-3</c:v>
                </c:pt>
                <c:pt idx="15">
                  <c:v>2.1400109869987201E-3</c:v>
                </c:pt>
                <c:pt idx="16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8-6A92-4FF6-8681-1783959DB1D2}"/>
            </c:ext>
          </c:extLst>
        </c:ser>
        <c:ser>
          <c:idx val="12"/>
          <c:order val="8"/>
          <c:tx>
            <c:strRef>
              <c:f>SH!$AJ$2</c:f>
              <c:strCache>
                <c:ptCount val="1"/>
                <c:pt idx="0">
                  <c:v>2011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SH!$AM$4:$AM$20</c:f>
              <c:numCache>
                <c:formatCode>0.0</c:formatCode>
                <c:ptCount val="17"/>
                <c:pt idx="0">
                  <c:v>0</c:v>
                </c:pt>
                <c:pt idx="1">
                  <c:v>27.57846715328467</c:v>
                </c:pt>
                <c:pt idx="2">
                  <c:v>69.293795620437947</c:v>
                </c:pt>
                <c:pt idx="3">
                  <c:v>95.945255474452551</c:v>
                </c:pt>
                <c:pt idx="4">
                  <c:v>120.27919708029196</c:v>
                </c:pt>
                <c:pt idx="5">
                  <c:v>141.13686131386862</c:v>
                </c:pt>
                <c:pt idx="6">
                  <c:v>159.44525547445255</c:v>
                </c:pt>
                <c:pt idx="7">
                  <c:v>177.75364963503648</c:v>
                </c:pt>
                <c:pt idx="8">
                  <c:v>194.67153284671531</c:v>
                </c:pt>
                <c:pt idx="9">
                  <c:v>211.12591240875912</c:v>
                </c:pt>
                <c:pt idx="10">
                  <c:v>229.66605839416056</c:v>
                </c:pt>
                <c:pt idx="11">
                  <c:v>248.66970802919707</c:v>
                </c:pt>
                <c:pt idx="12">
                  <c:v>266.978102189781</c:v>
                </c:pt>
                <c:pt idx="13">
                  <c:v>289.22627737226276</c:v>
                </c:pt>
                <c:pt idx="14">
                  <c:v>312.4014598540146</c:v>
                </c:pt>
                <c:pt idx="15">
                  <c:v>351.79927007299273</c:v>
                </c:pt>
                <c:pt idx="16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SH!$AN$4:$AN$20</c:f>
              <c:numCache>
                <c:formatCode>0.0000</c:formatCode>
                <c:ptCount val="17"/>
                <c:pt idx="0">
                  <c:v>0</c:v>
                </c:pt>
                <c:pt idx="1">
                  <c:v>3.5371396222531005E-3</c:v>
                </c:pt>
                <c:pt idx="2">
                  <c:v>6.5855809417265446E-3</c:v>
                </c:pt>
                <c:pt idx="3">
                  <c:v>8.9198049317909343E-3</c:v>
                </c:pt>
                <c:pt idx="4">
                  <c:v>1.0219772734290564E-2</c:v>
                </c:pt>
                <c:pt idx="5">
                  <c:v>1.3339659297395522E-2</c:v>
                </c:pt>
                <c:pt idx="6">
                  <c:v>1.2794235826771647E-2</c:v>
                </c:pt>
                <c:pt idx="7">
                  <c:v>1.3114161114476079E-2</c:v>
                </c:pt>
                <c:pt idx="8">
                  <c:v>1.3661221759044832E-2</c:v>
                </c:pt>
                <c:pt idx="9">
                  <c:v>1.1904043413492247E-2</c:v>
                </c:pt>
                <c:pt idx="10">
                  <c:v>1.1517711448859588E-2</c:v>
                </c:pt>
                <c:pt idx="11">
                  <c:v>1.0711121430334021E-2</c:v>
                </c:pt>
                <c:pt idx="12">
                  <c:v>1.0574889763779531E-2</c:v>
                </c:pt>
                <c:pt idx="13">
                  <c:v>8.6776512310961056E-3</c:v>
                </c:pt>
                <c:pt idx="14">
                  <c:v>6.0617024576473388E-3</c:v>
                </c:pt>
                <c:pt idx="15">
                  <c:v>2.364400561040981E-3</c:v>
                </c:pt>
                <c:pt idx="16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7-6A92-4FF6-8681-1783959DB1D2}"/>
            </c:ext>
          </c:extLst>
        </c:ser>
        <c:ser>
          <c:idx val="11"/>
          <c:order val="9"/>
          <c:tx>
            <c:strRef>
              <c:f>SH!$AO$2</c:f>
              <c:strCache>
                <c:ptCount val="1"/>
                <c:pt idx="0">
                  <c:v>2010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SH!$AR$4:$AR$19</c:f>
              <c:numCache>
                <c:formatCode>0.0</c:formatCode>
                <c:ptCount val="16"/>
                <c:pt idx="0">
                  <c:v>0</c:v>
                </c:pt>
                <c:pt idx="1">
                  <c:v>29.643546441495776</c:v>
                </c:pt>
                <c:pt idx="2">
                  <c:v>73.304583835946914</c:v>
                </c:pt>
                <c:pt idx="3">
                  <c:v>97.892641737032562</c:v>
                </c:pt>
                <c:pt idx="4">
                  <c:v>117.42521109770809</c:v>
                </c:pt>
                <c:pt idx="5">
                  <c:v>133.97044632086852</c:v>
                </c:pt>
                <c:pt idx="6">
                  <c:v>151.20506634499395</c:v>
                </c:pt>
                <c:pt idx="7">
                  <c:v>170.27804583835947</c:v>
                </c:pt>
                <c:pt idx="8">
                  <c:v>189.810615199035</c:v>
                </c:pt>
                <c:pt idx="9">
                  <c:v>209.80277442702052</c:v>
                </c:pt>
                <c:pt idx="10">
                  <c:v>229.56513872135105</c:v>
                </c:pt>
                <c:pt idx="11">
                  <c:v>250.24668275030157</c:v>
                </c:pt>
                <c:pt idx="12">
                  <c:v>272.30699638118216</c:v>
                </c:pt>
                <c:pt idx="13">
                  <c:v>298.27382388419784</c:v>
                </c:pt>
                <c:pt idx="14">
                  <c:v>346.99034981905913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SH!$AS$4:$AS$19</c:f>
              <c:numCache>
                <c:formatCode>0.0000</c:formatCode>
                <c:ptCount val="16"/>
                <c:pt idx="0">
                  <c:v>0</c:v>
                </c:pt>
                <c:pt idx="1">
                  <c:v>2.3980767665669699E-3</c:v>
                </c:pt>
                <c:pt idx="2">
                  <c:v>7.4968837399423437E-3</c:v>
                </c:pt>
                <c:pt idx="3">
                  <c:v>9.5616820267031746E-3</c:v>
                </c:pt>
                <c:pt idx="4">
                  <c:v>1.1311590349283265E-2</c:v>
                </c:pt>
                <c:pt idx="5">
                  <c:v>1.18743749860813E-2</c:v>
                </c:pt>
                <c:pt idx="6">
                  <c:v>1.2328075260145543E-2</c:v>
                </c:pt>
                <c:pt idx="7">
                  <c:v>1.2775441392996613E-2</c:v>
                </c:pt>
                <c:pt idx="8">
                  <c:v>7.4071377475542748E-3</c:v>
                </c:pt>
                <c:pt idx="9">
                  <c:v>1.1536069096014179E-2</c:v>
                </c:pt>
                <c:pt idx="10">
                  <c:v>1.1677034010864925E-2</c:v>
                </c:pt>
                <c:pt idx="11">
                  <c:v>1.0500226866588483E-2</c:v>
                </c:pt>
                <c:pt idx="12">
                  <c:v>8.7055790454764401E-3</c:v>
                </c:pt>
                <c:pt idx="13">
                  <c:v>7.1793018290682549E-3</c:v>
                </c:pt>
                <c:pt idx="14">
                  <c:v>3.1688652904873368E-3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6-6A92-4FF6-8681-1783959DB1D2}"/>
            </c:ext>
          </c:extLst>
        </c:ser>
        <c:ser>
          <c:idx val="10"/>
          <c:order val="10"/>
          <c:tx>
            <c:strRef>
              <c:f>SH!$AT$2</c:f>
              <c:strCache>
                <c:ptCount val="1"/>
                <c:pt idx="0">
                  <c:v>2009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SH!$AW$4:$AW$21</c:f>
              <c:numCache>
                <c:formatCode>0.0</c:formatCode>
                <c:ptCount val="18"/>
                <c:pt idx="0">
                  <c:v>0</c:v>
                </c:pt>
                <c:pt idx="1">
                  <c:v>21.141133896260556</c:v>
                </c:pt>
                <c:pt idx="2">
                  <c:v>57.678528347406512</c:v>
                </c:pt>
                <c:pt idx="3">
                  <c:v>86.173100120627254</c:v>
                </c:pt>
                <c:pt idx="4">
                  <c:v>109.38238841978287</c:v>
                </c:pt>
                <c:pt idx="5">
                  <c:v>128.45536791314836</c:v>
                </c:pt>
                <c:pt idx="6">
                  <c:v>145.68998793727383</c:v>
                </c:pt>
                <c:pt idx="7">
                  <c:v>162.23522316043426</c:v>
                </c:pt>
                <c:pt idx="8">
                  <c:v>178.78045838359469</c:v>
                </c:pt>
                <c:pt idx="9">
                  <c:v>195.55548854041012</c:v>
                </c:pt>
                <c:pt idx="10">
                  <c:v>212.56031363088059</c:v>
                </c:pt>
                <c:pt idx="11">
                  <c:v>228.41616405307599</c:v>
                </c:pt>
                <c:pt idx="12">
                  <c:v>244.04221954161642</c:v>
                </c:pt>
                <c:pt idx="13">
                  <c:v>261.73642943305191</c:v>
                </c:pt>
                <c:pt idx="14">
                  <c:v>281.49879372738241</c:v>
                </c:pt>
                <c:pt idx="15">
                  <c:v>304.70808202653802</c:v>
                </c:pt>
                <c:pt idx="16">
                  <c:v>349.28829915560914</c:v>
                </c:pt>
                <c:pt idx="17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SH!$AX$4:$AX$21</c:f>
              <c:numCache>
                <c:formatCode>0.0000</c:formatCode>
                <c:ptCount val="18"/>
                <c:pt idx="0">
                  <c:v>0</c:v>
                </c:pt>
                <c:pt idx="1">
                  <c:v>4.7395754878466279E-3</c:v>
                </c:pt>
                <c:pt idx="2">
                  <c:v>6.3456967132839749E-3</c:v>
                </c:pt>
                <c:pt idx="3">
                  <c:v>5.5083436938803704E-3</c:v>
                </c:pt>
                <c:pt idx="4">
                  <c:v>1.0760582199952282E-2</c:v>
                </c:pt>
                <c:pt idx="5">
                  <c:v>1.2179197792583611E-2</c:v>
                </c:pt>
                <c:pt idx="6">
                  <c:v>1.2692475940507436E-2</c:v>
                </c:pt>
                <c:pt idx="7">
                  <c:v>1.1936971420239138E-2</c:v>
                </c:pt>
                <c:pt idx="8">
                  <c:v>1.2106204432779233E-2</c:v>
                </c:pt>
                <c:pt idx="9">
                  <c:v>1.4354749237426389E-2</c:v>
                </c:pt>
                <c:pt idx="10">
                  <c:v>1.3108044264737181E-2</c:v>
                </c:pt>
                <c:pt idx="11">
                  <c:v>1.1980790682414696E-2</c:v>
                </c:pt>
                <c:pt idx="12">
                  <c:v>1.0008923884514435E-2</c:v>
                </c:pt>
                <c:pt idx="13">
                  <c:v>6.7345304397925781E-3</c:v>
                </c:pt>
                <c:pt idx="14">
                  <c:v>6.5807465733450071E-3</c:v>
                </c:pt>
                <c:pt idx="15">
                  <c:v>4.9617219722534649E-3</c:v>
                </c:pt>
                <c:pt idx="16">
                  <c:v>2.4754269846703949E-3</c:v>
                </c:pt>
                <c:pt idx="17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6A92-4FF6-8681-1783959DB1D2}"/>
            </c:ext>
          </c:extLst>
        </c:ser>
        <c:ser>
          <c:idx val="9"/>
          <c:order val="11"/>
          <c:tx>
            <c:strRef>
              <c:f>SH!$AY$2</c:f>
              <c:strCache>
                <c:ptCount val="1"/>
                <c:pt idx="0">
                  <c:v>2007*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SH!$BB$4:$BB$22</c:f>
              <c:numCache>
                <c:formatCode>0.0</c:formatCode>
                <c:ptCount val="19"/>
                <c:pt idx="0">
                  <c:v>0</c:v>
                </c:pt>
                <c:pt idx="1">
                  <c:v>18.61338962605549</c:v>
                </c:pt>
                <c:pt idx="2">
                  <c:v>51.014475271411342</c:v>
                </c:pt>
                <c:pt idx="3">
                  <c:v>75.142943305186975</c:v>
                </c:pt>
                <c:pt idx="4">
                  <c:v>95.594692400482501</c:v>
                </c:pt>
                <c:pt idx="5">
                  <c:v>115.12726176115802</c:v>
                </c:pt>
                <c:pt idx="6">
                  <c:v>132.82147165259349</c:v>
                </c:pt>
                <c:pt idx="7">
                  <c:v>150.28588661037395</c:v>
                </c:pt>
                <c:pt idx="8">
                  <c:v>167.75030156815441</c:v>
                </c:pt>
                <c:pt idx="9">
                  <c:v>183.60615199034982</c:v>
                </c:pt>
                <c:pt idx="10">
                  <c:v>199.00241254523522</c:v>
                </c:pt>
                <c:pt idx="11">
                  <c:v>216.00723763570568</c:v>
                </c:pt>
                <c:pt idx="12">
                  <c:v>234.62062726176117</c:v>
                </c:pt>
                <c:pt idx="13">
                  <c:v>253.46381182147167</c:v>
                </c:pt>
                <c:pt idx="14">
                  <c:v>270.69843184559716</c:v>
                </c:pt>
                <c:pt idx="15">
                  <c:v>287.47346200241259</c:v>
                </c:pt>
                <c:pt idx="16">
                  <c:v>309.53377563329309</c:v>
                </c:pt>
                <c:pt idx="17">
                  <c:v>351.8160434258142</c:v>
                </c:pt>
                <c:pt idx="18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SH!$BC$4:$BC$22</c:f>
              <c:numCache>
                <c:formatCode>0.0000</c:formatCode>
                <c:ptCount val="19"/>
                <c:pt idx="0">
                  <c:v>0</c:v>
                </c:pt>
                <c:pt idx="1">
                  <c:v>4.0175379929360683E-3</c:v>
                </c:pt>
                <c:pt idx="2">
                  <c:v>6.6237398172450685E-3</c:v>
                </c:pt>
                <c:pt idx="3">
                  <c:v>8.3211066394478471E-3</c:v>
                </c:pt>
                <c:pt idx="4">
                  <c:v>1.0802011320554621E-2</c:v>
                </c:pt>
                <c:pt idx="5">
                  <c:v>1.2914955437480885E-2</c:v>
                </c:pt>
                <c:pt idx="6">
                  <c:v>1.3507749262823627E-2</c:v>
                </c:pt>
                <c:pt idx="7">
                  <c:v>1.3361188101487306E-2</c:v>
                </c:pt>
                <c:pt idx="8">
                  <c:v>1.6131532516768732E-2</c:v>
                </c:pt>
                <c:pt idx="9">
                  <c:v>1.6178950727749969E-2</c:v>
                </c:pt>
                <c:pt idx="10">
                  <c:v>1.6186639905305941E-2</c:v>
                </c:pt>
                <c:pt idx="11">
                  <c:v>1.3707181698878553E-2</c:v>
                </c:pt>
                <c:pt idx="12">
                  <c:v>1.3599081364829402E-2</c:v>
                </c:pt>
                <c:pt idx="13">
                  <c:v>1.2951750350311909E-2</c:v>
                </c:pt>
                <c:pt idx="14">
                  <c:v>1.2466357881735347E-2</c:v>
                </c:pt>
                <c:pt idx="15">
                  <c:v>9.031959680253665E-3</c:v>
                </c:pt>
                <c:pt idx="16">
                  <c:v>8.8268376540651776E-3</c:v>
                </c:pt>
                <c:pt idx="17">
                  <c:v>3.9026236799140235E-3</c:v>
                </c:pt>
                <c:pt idx="18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6A92-4FF6-8681-1783959DB1D2}"/>
            </c:ext>
          </c:extLst>
        </c:ser>
        <c:ser>
          <c:idx val="8"/>
          <c:order val="12"/>
          <c:tx>
            <c:strRef>
              <c:f>SH!$BD$2</c:f>
              <c:strCache>
                <c:ptCount val="1"/>
                <c:pt idx="0">
                  <c:v>2007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SH!$BG$4:$BG$20</c:f>
              <c:numCache>
                <c:formatCode>0.0</c:formatCode>
                <c:ptCount val="17"/>
                <c:pt idx="0">
                  <c:v>0</c:v>
                </c:pt>
                <c:pt idx="1">
                  <c:v>20.544117647058826</c:v>
                </c:pt>
                <c:pt idx="2">
                  <c:v>55.562500000000007</c:v>
                </c:pt>
                <c:pt idx="3">
                  <c:v>82.643382352941188</c:v>
                </c:pt>
                <c:pt idx="4">
                  <c:v>105.52205882352941</c:v>
                </c:pt>
                <c:pt idx="5">
                  <c:v>125.36580882352941</c:v>
                </c:pt>
                <c:pt idx="6">
                  <c:v>144.97610294117646</c:v>
                </c:pt>
                <c:pt idx="7">
                  <c:v>163.8860294117647</c:v>
                </c:pt>
                <c:pt idx="8">
                  <c:v>180.46139705882354</c:v>
                </c:pt>
                <c:pt idx="9">
                  <c:v>194.93566176470591</c:v>
                </c:pt>
                <c:pt idx="10">
                  <c:v>211.04411764705884</c:v>
                </c:pt>
                <c:pt idx="11">
                  <c:v>229.25367647058823</c:v>
                </c:pt>
                <c:pt idx="12">
                  <c:v>247.69669117647061</c:v>
                </c:pt>
                <c:pt idx="13">
                  <c:v>269.17463235294122</c:v>
                </c:pt>
                <c:pt idx="14">
                  <c:v>294.85477941176475</c:v>
                </c:pt>
                <c:pt idx="15">
                  <c:v>344.81433823529414</c:v>
                </c:pt>
                <c:pt idx="16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SH!$BH$4:$BH$20</c:f>
              <c:numCache>
                <c:formatCode>0.0000</c:formatCode>
                <c:ptCount val="17"/>
                <c:pt idx="0">
                  <c:v>0</c:v>
                </c:pt>
                <c:pt idx="1">
                  <c:v>4.1686506800286327E-3</c:v>
                </c:pt>
                <c:pt idx="2">
                  <c:v>5.7951514125250472E-3</c:v>
                </c:pt>
                <c:pt idx="3">
                  <c:v>8.5356404523508674E-3</c:v>
                </c:pt>
                <c:pt idx="4">
                  <c:v>1.0356032768631201E-2</c:v>
                </c:pt>
                <c:pt idx="5">
                  <c:v>1.0402782579006887E-2</c:v>
                </c:pt>
                <c:pt idx="6">
                  <c:v>1.1683896722212051E-2</c:v>
                </c:pt>
                <c:pt idx="7">
                  <c:v>1.2224782428512226E-2</c:v>
                </c:pt>
                <c:pt idx="8">
                  <c:v>1.2604346880882291E-2</c:v>
                </c:pt>
                <c:pt idx="9">
                  <c:v>1.246242012851842E-2</c:v>
                </c:pt>
                <c:pt idx="10">
                  <c:v>1.0987086614173225E-2</c:v>
                </c:pt>
                <c:pt idx="11">
                  <c:v>9.9714546208039892E-3</c:v>
                </c:pt>
                <c:pt idx="12">
                  <c:v>9.7094765593325021E-3</c:v>
                </c:pt>
                <c:pt idx="13">
                  <c:v>8.7071916010498622E-3</c:v>
                </c:pt>
                <c:pt idx="14">
                  <c:v>5.6997909159660267E-3</c:v>
                </c:pt>
                <c:pt idx="15">
                  <c:v>3.2717378714757425E-3</c:v>
                </c:pt>
                <c:pt idx="16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3-6A92-4FF6-8681-1783959DB1D2}"/>
            </c:ext>
          </c:extLst>
        </c:ser>
        <c:ser>
          <c:idx val="7"/>
          <c:order val="13"/>
          <c:tx>
            <c:strRef>
              <c:f>SH!$BI$2</c:f>
              <c:strCache>
                <c:ptCount val="1"/>
                <c:pt idx="0">
                  <c:v>2006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SH!$BL$4:$BL$22</c:f>
              <c:numCache>
                <c:formatCode>0.0</c:formatCode>
                <c:ptCount val="19"/>
                <c:pt idx="0">
                  <c:v>0</c:v>
                </c:pt>
                <c:pt idx="1">
                  <c:v>23.489519112207152</c:v>
                </c:pt>
                <c:pt idx="2">
                  <c:v>58.254007398273743</c:v>
                </c:pt>
                <c:pt idx="3">
                  <c:v>79.864364981504309</c:v>
                </c:pt>
                <c:pt idx="4">
                  <c:v>100.77003699136868</c:v>
                </c:pt>
                <c:pt idx="5">
                  <c:v>121.67570900123305</c:v>
                </c:pt>
                <c:pt idx="6">
                  <c:v>140.46732429099876</c:v>
                </c:pt>
                <c:pt idx="7">
                  <c:v>156.20530209617755</c:v>
                </c:pt>
                <c:pt idx="8">
                  <c:v>170.29901356350186</c:v>
                </c:pt>
                <c:pt idx="9">
                  <c:v>185.33230579531443</c:v>
                </c:pt>
                <c:pt idx="10">
                  <c:v>201.30517879161528</c:v>
                </c:pt>
                <c:pt idx="11">
                  <c:v>218.68742293464857</c:v>
                </c:pt>
                <c:pt idx="12">
                  <c:v>236.06966707768186</c:v>
                </c:pt>
                <c:pt idx="13">
                  <c:v>253.92170160295927</c:v>
                </c:pt>
                <c:pt idx="14">
                  <c:v>274.35758323057951</c:v>
                </c:pt>
                <c:pt idx="15">
                  <c:v>297.84710234278668</c:v>
                </c:pt>
                <c:pt idx="16">
                  <c:v>328.383477188656</c:v>
                </c:pt>
                <c:pt idx="17">
                  <c:v>363.38286066584465</c:v>
                </c:pt>
                <c:pt idx="18">
                  <c:v>381</c:v>
                </c:pt>
              </c:numCache>
            </c:numRef>
          </c:xVal>
          <c:yVal>
            <c:numRef>
              <c:f>SH!$BM$4:$BM$22</c:f>
              <c:numCache>
                <c:formatCode>0.0000</c:formatCode>
                <c:ptCount val="19"/>
                <c:pt idx="0">
                  <c:v>0</c:v>
                </c:pt>
                <c:pt idx="1">
                  <c:v>3.2765677165354332E-3</c:v>
                </c:pt>
                <c:pt idx="2">
                  <c:v>6.823521981627295E-3</c:v>
                </c:pt>
                <c:pt idx="3">
                  <c:v>8.9241929133858297E-3</c:v>
                </c:pt>
                <c:pt idx="4">
                  <c:v>9.8516751239428359E-3</c:v>
                </c:pt>
                <c:pt idx="5">
                  <c:v>8.2938344070627602E-3</c:v>
                </c:pt>
                <c:pt idx="6">
                  <c:v>9.8708326042577978E-3</c:v>
                </c:pt>
                <c:pt idx="7">
                  <c:v>1.0033301159935651E-2</c:v>
                </c:pt>
                <c:pt idx="8">
                  <c:v>8.3500190062448937E-3</c:v>
                </c:pt>
                <c:pt idx="9">
                  <c:v>1.0874758905136866E-2</c:v>
                </c:pt>
                <c:pt idx="10">
                  <c:v>1.0893317426230825E-2</c:v>
                </c:pt>
                <c:pt idx="11">
                  <c:v>9.1846879201075322E-3</c:v>
                </c:pt>
                <c:pt idx="12">
                  <c:v>9.8367533603754293E-3</c:v>
                </c:pt>
                <c:pt idx="13">
                  <c:v>7.9416913874137893E-3</c:v>
                </c:pt>
                <c:pt idx="14">
                  <c:v>6.9141088045812519E-3</c:v>
                </c:pt>
                <c:pt idx="15">
                  <c:v>4.798492688413928E-3</c:v>
                </c:pt>
                <c:pt idx="16">
                  <c:v>2.3256490742711309E-3</c:v>
                </c:pt>
                <c:pt idx="17">
                  <c:v>1.3435779527558981E-3</c:v>
                </c:pt>
                <c:pt idx="18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92-4FF6-8681-1783959DB1D2}"/>
            </c:ext>
          </c:extLst>
        </c:ser>
        <c:ser>
          <c:idx val="6"/>
          <c:order val="14"/>
          <c:tx>
            <c:strRef>
              <c:f>SH!$BN$2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SH!$BQ$4:$BQ$20</c:f>
              <c:numCache>
                <c:formatCode>0.0</c:formatCode>
                <c:ptCount val="17"/>
                <c:pt idx="0">
                  <c:v>0</c:v>
                </c:pt>
                <c:pt idx="1">
                  <c:v>25.838471023427868</c:v>
                </c:pt>
                <c:pt idx="2">
                  <c:v>62.482120838471019</c:v>
                </c:pt>
                <c:pt idx="3">
                  <c:v>82.213316892725032</c:v>
                </c:pt>
                <c:pt idx="4">
                  <c:v>100.77003699136868</c:v>
                </c:pt>
                <c:pt idx="5">
                  <c:v>121.2059186189889</c:v>
                </c:pt>
                <c:pt idx="6">
                  <c:v>142.81627620221948</c:v>
                </c:pt>
                <c:pt idx="7">
                  <c:v>163.72194821208387</c:v>
                </c:pt>
                <c:pt idx="8">
                  <c:v>182.98335388409373</c:v>
                </c:pt>
                <c:pt idx="9">
                  <c:v>200.13070283600496</c:v>
                </c:pt>
                <c:pt idx="10">
                  <c:v>217.74784217016031</c:v>
                </c:pt>
                <c:pt idx="11">
                  <c:v>237.24414303329223</c:v>
                </c:pt>
                <c:pt idx="12">
                  <c:v>256.74044389642415</c:v>
                </c:pt>
                <c:pt idx="13">
                  <c:v>278.58569667077683</c:v>
                </c:pt>
                <c:pt idx="14">
                  <c:v>306.30332922318127</c:v>
                </c:pt>
                <c:pt idx="15">
                  <c:v>351.40320591861899</c:v>
                </c:pt>
                <c:pt idx="16">
                  <c:v>381</c:v>
                </c:pt>
              </c:numCache>
            </c:numRef>
          </c:xVal>
          <c:yVal>
            <c:numRef>
              <c:f>SH!$BR$4:$BR$20</c:f>
              <c:numCache>
                <c:formatCode>0.0000</c:formatCode>
                <c:ptCount val="17"/>
                <c:pt idx="0">
                  <c:v>0</c:v>
                </c:pt>
                <c:pt idx="1">
                  <c:v>3.1062209496540202E-3</c:v>
                </c:pt>
                <c:pt idx="2">
                  <c:v>7.1650827342234404E-3</c:v>
                </c:pt>
                <c:pt idx="3">
                  <c:v>8.2181109269236028E-3</c:v>
                </c:pt>
                <c:pt idx="4">
                  <c:v>8.5741405799884818E-3</c:v>
                </c:pt>
                <c:pt idx="5">
                  <c:v>9.7152487732511741E-3</c:v>
                </c:pt>
                <c:pt idx="6">
                  <c:v>5.2784873901631788E-3</c:v>
                </c:pt>
                <c:pt idx="7">
                  <c:v>7.6164597448574777E-3</c:v>
                </c:pt>
                <c:pt idx="8">
                  <c:v>8.6492475940507518E-3</c:v>
                </c:pt>
                <c:pt idx="9">
                  <c:v>9.1311062220163445E-3</c:v>
                </c:pt>
                <c:pt idx="10">
                  <c:v>9.1571717559695547E-3</c:v>
                </c:pt>
                <c:pt idx="11">
                  <c:v>5.5485739282589474E-3</c:v>
                </c:pt>
                <c:pt idx="12">
                  <c:v>7.6058831060751616E-3</c:v>
                </c:pt>
                <c:pt idx="13">
                  <c:v>6.519683525136293E-3</c:v>
                </c:pt>
                <c:pt idx="14">
                  <c:v>3.5602596834486515E-3</c:v>
                </c:pt>
                <c:pt idx="15">
                  <c:v>6.1324209473816161E-4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92-4FF6-8681-1783959DB1D2}"/>
            </c:ext>
          </c:extLst>
        </c:ser>
        <c:ser>
          <c:idx val="5"/>
          <c:order val="15"/>
          <c:tx>
            <c:strRef>
              <c:f>SH!$BS$2</c:f>
              <c:strCache>
                <c:ptCount val="1"/>
                <c:pt idx="0">
                  <c:v>2003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SH!$BV$4:$BV$21</c:f>
              <c:numCache>
                <c:formatCode>0.0</c:formatCode>
                <c:ptCount val="18"/>
                <c:pt idx="0">
                  <c:v>0</c:v>
                </c:pt>
                <c:pt idx="1">
                  <c:v>25.22710396039604</c:v>
                </c:pt>
                <c:pt idx="2">
                  <c:v>65.307549504950487</c:v>
                </c:pt>
                <c:pt idx="3">
                  <c:v>91.241955445544562</c:v>
                </c:pt>
                <c:pt idx="4">
                  <c:v>109.86757425742574</c:v>
                </c:pt>
                <c:pt idx="5">
                  <c:v>126.60705445544554</c:v>
                </c:pt>
                <c:pt idx="6">
                  <c:v>144.52537128712873</c:v>
                </c:pt>
                <c:pt idx="7">
                  <c:v>161.97215346534654</c:v>
                </c:pt>
                <c:pt idx="8">
                  <c:v>178.947400990099</c:v>
                </c:pt>
                <c:pt idx="9">
                  <c:v>194.27227722772278</c:v>
                </c:pt>
                <c:pt idx="10">
                  <c:v>209.83292079207922</c:v>
                </c:pt>
                <c:pt idx="11">
                  <c:v>226.80816831683168</c:v>
                </c:pt>
                <c:pt idx="12">
                  <c:v>244.25495049504951</c:v>
                </c:pt>
                <c:pt idx="13">
                  <c:v>262.644801980198</c:v>
                </c:pt>
                <c:pt idx="14">
                  <c:v>280.32735148514848</c:v>
                </c:pt>
                <c:pt idx="15">
                  <c:v>301.78217821782175</c:v>
                </c:pt>
                <c:pt idx="16">
                  <c:v>347.99257425742576</c:v>
                </c:pt>
                <c:pt idx="17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SH!$BW$4:$BW$21</c:f>
              <c:numCache>
                <c:formatCode>0.0000</c:formatCode>
                <c:ptCount val="18"/>
                <c:pt idx="0">
                  <c:v>0</c:v>
                </c:pt>
                <c:pt idx="1">
                  <c:v>3.9144406014668728E-3</c:v>
                </c:pt>
                <c:pt idx="2">
                  <c:v>6.8398750156230485E-3</c:v>
                </c:pt>
                <c:pt idx="3">
                  <c:v>9.4675020941531168E-3</c:v>
                </c:pt>
                <c:pt idx="4">
                  <c:v>9.7792388451443703E-3</c:v>
                </c:pt>
                <c:pt idx="5">
                  <c:v>1.1346475536711748E-2</c:v>
                </c:pt>
                <c:pt idx="6">
                  <c:v>1.2377067461161951E-2</c:v>
                </c:pt>
                <c:pt idx="7">
                  <c:v>1.2010810810810818E-2</c:v>
                </c:pt>
                <c:pt idx="8">
                  <c:v>1.2323893513310839E-2</c:v>
                </c:pt>
                <c:pt idx="9">
                  <c:v>1.1525487314085727E-2</c:v>
                </c:pt>
                <c:pt idx="10">
                  <c:v>1.0929442986293387E-2</c:v>
                </c:pt>
                <c:pt idx="11">
                  <c:v>1.0781580635753865E-2</c:v>
                </c:pt>
                <c:pt idx="12">
                  <c:v>1.1715944191186623E-2</c:v>
                </c:pt>
                <c:pt idx="13">
                  <c:v>1.034123359580053E-2</c:v>
                </c:pt>
                <c:pt idx="14">
                  <c:v>9.990479190101216E-3</c:v>
                </c:pt>
                <c:pt idx="15">
                  <c:v>7.4524896887889153E-3</c:v>
                </c:pt>
                <c:pt idx="16">
                  <c:v>3.8514060742407164E-3</c:v>
                </c:pt>
                <c:pt idx="17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6A92-4FF6-8681-1783959DB1D2}"/>
            </c:ext>
          </c:extLst>
        </c:ser>
        <c:ser>
          <c:idx val="21"/>
          <c:order val="16"/>
          <c:tx>
            <c:strRef>
              <c:f>SH!$BX$2</c:f>
              <c:strCache>
                <c:ptCount val="1"/>
                <c:pt idx="0">
                  <c:v>2001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SH!$CA$4:$CA$21</c:f>
              <c:numCache>
                <c:formatCode>0.0</c:formatCode>
                <c:ptCount val="18"/>
                <c:pt idx="0">
                  <c:v>0</c:v>
                </c:pt>
                <c:pt idx="1">
                  <c:v>23.312113720642767</c:v>
                </c:pt>
                <c:pt idx="2">
                  <c:v>61.459208899876387</c:v>
                </c:pt>
                <c:pt idx="3">
                  <c:v>85.24227441285538</c:v>
                </c:pt>
                <c:pt idx="4">
                  <c:v>103.60939431396787</c:v>
                </c:pt>
                <c:pt idx="5">
                  <c:v>121.74103831891223</c:v>
                </c:pt>
                <c:pt idx="6">
                  <c:v>137.98887515451173</c:v>
                </c:pt>
                <c:pt idx="7">
                  <c:v>153.53028430160691</c:v>
                </c:pt>
                <c:pt idx="8">
                  <c:v>169.77812113720643</c:v>
                </c:pt>
                <c:pt idx="9">
                  <c:v>187.2033374536465</c:v>
                </c:pt>
                <c:pt idx="10">
                  <c:v>205.80593325092707</c:v>
                </c:pt>
                <c:pt idx="11">
                  <c:v>224.40852904820764</c:v>
                </c:pt>
                <c:pt idx="12">
                  <c:v>244.1885043263288</c:v>
                </c:pt>
                <c:pt idx="13">
                  <c:v>264.91038318912234</c:v>
                </c:pt>
                <c:pt idx="14">
                  <c:v>286.33868974042025</c:v>
                </c:pt>
                <c:pt idx="15">
                  <c:v>313.889369592089</c:v>
                </c:pt>
                <c:pt idx="16">
                  <c:v>355.56860321384426</c:v>
                </c:pt>
                <c:pt idx="17">
                  <c:v>381</c:v>
                </c:pt>
              </c:numCache>
            </c:numRef>
          </c:xVal>
          <c:yVal>
            <c:numRef>
              <c:f>SH!$CB$4:$CB$21</c:f>
              <c:numCache>
                <c:formatCode>0.0000</c:formatCode>
                <c:ptCount val="18"/>
                <c:pt idx="0">
                  <c:v>0</c:v>
                </c:pt>
                <c:pt idx="1">
                  <c:v>3.8840083541745842E-3</c:v>
                </c:pt>
                <c:pt idx="2">
                  <c:v>6.8243139845614517E-3</c:v>
                </c:pt>
                <c:pt idx="3">
                  <c:v>1.3620172061825607E-2</c:v>
                </c:pt>
                <c:pt idx="4">
                  <c:v>1.0352793525809277E-2</c:v>
                </c:pt>
                <c:pt idx="5">
                  <c:v>1.1781776264453436E-2</c:v>
                </c:pt>
                <c:pt idx="6">
                  <c:v>1.2576776757072014E-2</c:v>
                </c:pt>
                <c:pt idx="7">
                  <c:v>1.2860455168287811E-2</c:v>
                </c:pt>
                <c:pt idx="8">
                  <c:v>1.4259674040744895E-2</c:v>
                </c:pt>
                <c:pt idx="9">
                  <c:v>1.3098769320501604E-2</c:v>
                </c:pt>
                <c:pt idx="10">
                  <c:v>1.2850985053951597E-2</c:v>
                </c:pt>
                <c:pt idx="11">
                  <c:v>1.246956524665185E-2</c:v>
                </c:pt>
                <c:pt idx="12">
                  <c:v>1.1053738116068816E-2</c:v>
                </c:pt>
                <c:pt idx="13">
                  <c:v>1.0403913270531124E-2</c:v>
                </c:pt>
                <c:pt idx="14">
                  <c:v>8.5541408452415296E-3</c:v>
                </c:pt>
                <c:pt idx="15">
                  <c:v>5.7751277467128336E-3</c:v>
                </c:pt>
                <c:pt idx="16">
                  <c:v>2.641485531901105E-3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F4-4F9D-9635-B912FBB0F04B}"/>
            </c:ext>
          </c:extLst>
        </c:ser>
        <c:ser>
          <c:idx val="22"/>
          <c:order val="17"/>
          <c:tx>
            <c:strRef>
              <c:f>SH!$CC$2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SH!$CF$4:$CF$19</c:f>
              <c:numCache>
                <c:formatCode>0.0</c:formatCode>
                <c:ptCount val="16"/>
                <c:pt idx="0">
                  <c:v>0</c:v>
                </c:pt>
                <c:pt idx="1">
                  <c:v>26.083129584352076</c:v>
                </c:pt>
                <c:pt idx="2">
                  <c:v>70.331295843520778</c:v>
                </c:pt>
                <c:pt idx="3">
                  <c:v>101.0721271393643</c:v>
                </c:pt>
                <c:pt idx="4">
                  <c:v>125.05929095354523</c:v>
                </c:pt>
                <c:pt idx="5">
                  <c:v>145.32029339853301</c:v>
                </c:pt>
                <c:pt idx="6">
                  <c:v>163.48533007334964</c:v>
                </c:pt>
                <c:pt idx="7">
                  <c:v>181.41748166259168</c:v>
                </c:pt>
                <c:pt idx="8">
                  <c:v>200.51405867970661</c:v>
                </c:pt>
                <c:pt idx="9">
                  <c:v>220.54217603911979</c:v>
                </c:pt>
                <c:pt idx="10">
                  <c:v>239.87163814180929</c:v>
                </c:pt>
                <c:pt idx="11">
                  <c:v>259.20110024449878</c:v>
                </c:pt>
                <c:pt idx="12">
                  <c:v>280.39364303178479</c:v>
                </c:pt>
                <c:pt idx="13">
                  <c:v>305.31234718826403</c:v>
                </c:pt>
                <c:pt idx="14">
                  <c:v>349.79339853300735</c:v>
                </c:pt>
                <c:pt idx="15">
                  <c:v>381</c:v>
                </c:pt>
              </c:numCache>
            </c:numRef>
          </c:xVal>
          <c:yVal>
            <c:numRef>
              <c:f>SH!$CG$4:$CG$19</c:f>
              <c:numCache>
                <c:formatCode>0.0000</c:formatCode>
                <c:ptCount val="16"/>
                <c:pt idx="0">
                  <c:v>0</c:v>
                </c:pt>
                <c:pt idx="1">
                  <c:v>4.1336584880015004E-3</c:v>
                </c:pt>
                <c:pt idx="2">
                  <c:v>6.5770580119792728E-3</c:v>
                </c:pt>
                <c:pt idx="3">
                  <c:v>9.6911923355259555E-3</c:v>
                </c:pt>
                <c:pt idx="4">
                  <c:v>1.0503559912153839E-2</c:v>
                </c:pt>
                <c:pt idx="5">
                  <c:v>1.1450694233396246E-2</c:v>
                </c:pt>
                <c:pt idx="6">
                  <c:v>1.1424625984251971E-2</c:v>
                </c:pt>
                <c:pt idx="7">
                  <c:v>9.2916593759113462E-3</c:v>
                </c:pt>
                <c:pt idx="8">
                  <c:v>1.1233246427529894E-2</c:v>
                </c:pt>
                <c:pt idx="9">
                  <c:v>1.1154485948402805E-2</c:v>
                </c:pt>
                <c:pt idx="10">
                  <c:v>1.0853616908997476E-2</c:v>
                </c:pt>
                <c:pt idx="11">
                  <c:v>9.7983819502237193E-3</c:v>
                </c:pt>
                <c:pt idx="12">
                  <c:v>7.4400069991251167E-3</c:v>
                </c:pt>
                <c:pt idx="13">
                  <c:v>4.8285742352381401E-3</c:v>
                </c:pt>
                <c:pt idx="14">
                  <c:v>3.1716045755474593E-3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F4-4F9D-9635-B912FBB0F04B}"/>
            </c:ext>
          </c:extLst>
        </c:ser>
        <c:ser>
          <c:idx val="23"/>
          <c:order val="18"/>
          <c:tx>
            <c:strRef>
              <c:f>SH!$CH$2</c:f>
              <c:strCache>
                <c:ptCount val="1"/>
                <c:pt idx="0">
                  <c:v>1998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SH!$CK$4:$CK$19</c:f>
              <c:numCache>
                <c:formatCode>0.0</c:formatCode>
                <c:ptCount val="16"/>
                <c:pt idx="0">
                  <c:v>0</c:v>
                </c:pt>
                <c:pt idx="1">
                  <c:v>27.280905752753981</c:v>
                </c:pt>
                <c:pt idx="2">
                  <c:v>70.417380660954706</c:v>
                </c:pt>
                <c:pt idx="3">
                  <c:v>98.864137086903298</c:v>
                </c:pt>
                <c:pt idx="4">
                  <c:v>122.18115055079559</c:v>
                </c:pt>
                <c:pt idx="5">
                  <c:v>143.86597307221541</c:v>
                </c:pt>
                <c:pt idx="6">
                  <c:v>162.28641370869036</c:v>
                </c:pt>
                <c:pt idx="7">
                  <c:v>179.54100367197066</c:v>
                </c:pt>
                <c:pt idx="8">
                  <c:v>199.82680538555692</c:v>
                </c:pt>
                <c:pt idx="9">
                  <c:v>219.87943696450429</c:v>
                </c:pt>
                <c:pt idx="10">
                  <c:v>238.76621787025704</c:v>
                </c:pt>
                <c:pt idx="11">
                  <c:v>257.65299877600978</c:v>
                </c:pt>
                <c:pt idx="12">
                  <c:v>278.40514075887393</c:v>
                </c:pt>
                <c:pt idx="13">
                  <c:v>303.12117503059972</c:v>
                </c:pt>
                <c:pt idx="14">
                  <c:v>348.8225214198286</c:v>
                </c:pt>
                <c:pt idx="15">
                  <c:v>381</c:v>
                </c:pt>
              </c:numCache>
            </c:numRef>
          </c:xVal>
          <c:yVal>
            <c:numRef>
              <c:f>SH!$CL$4:$CL$19</c:f>
              <c:numCache>
                <c:formatCode>0.0000</c:formatCode>
                <c:ptCount val="16"/>
                <c:pt idx="0">
                  <c:v>0</c:v>
                </c:pt>
                <c:pt idx="1">
                  <c:v>3.3283352401462635E-3</c:v>
                </c:pt>
                <c:pt idx="2">
                  <c:v>7.763833564922034E-3</c:v>
                </c:pt>
                <c:pt idx="3">
                  <c:v>7.1637406435306689E-3</c:v>
                </c:pt>
                <c:pt idx="4">
                  <c:v>1.0567950473582114E-2</c:v>
                </c:pt>
                <c:pt idx="5">
                  <c:v>9.6815435304629417E-3</c:v>
                </c:pt>
                <c:pt idx="6">
                  <c:v>1.0279511154855637E-2</c:v>
                </c:pt>
                <c:pt idx="7">
                  <c:v>1.2529171353580807E-2</c:v>
                </c:pt>
                <c:pt idx="8">
                  <c:v>1.1841615631379417E-2</c:v>
                </c:pt>
                <c:pt idx="9">
                  <c:v>1.1202957557134628E-2</c:v>
                </c:pt>
                <c:pt idx="10">
                  <c:v>1.0587762467191593E-2</c:v>
                </c:pt>
                <c:pt idx="11">
                  <c:v>9.3933294923500554E-3</c:v>
                </c:pt>
                <c:pt idx="12">
                  <c:v>7.9698600174978092E-3</c:v>
                </c:pt>
                <c:pt idx="13">
                  <c:v>7.298207982622866E-3</c:v>
                </c:pt>
                <c:pt idx="14">
                  <c:v>3.2724751797329659E-3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F4-4F9D-9635-B912FBB0F04B}"/>
            </c:ext>
          </c:extLst>
        </c:ser>
        <c:ser>
          <c:idx val="24"/>
          <c:order val="19"/>
          <c:tx>
            <c:strRef>
              <c:f>SH!$CM$2</c:f>
              <c:strCache>
                <c:ptCount val="1"/>
                <c:pt idx="0">
                  <c:v>1997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SH!$CP$4:$CP$19</c:f>
              <c:numCache>
                <c:formatCode>0.0</c:formatCode>
                <c:ptCount val="16"/>
                <c:pt idx="0">
                  <c:v>0</c:v>
                </c:pt>
                <c:pt idx="1">
                  <c:v>25.774907749077492</c:v>
                </c:pt>
                <c:pt idx="2">
                  <c:v>64.202952029520304</c:v>
                </c:pt>
                <c:pt idx="3">
                  <c:v>89.274907749077499</c:v>
                </c:pt>
                <c:pt idx="4">
                  <c:v>112.23800738007381</c:v>
                </c:pt>
                <c:pt idx="5">
                  <c:v>133.32656826568265</c:v>
                </c:pt>
                <c:pt idx="6">
                  <c:v>154.64944649446494</c:v>
                </c:pt>
                <c:pt idx="7">
                  <c:v>174.56642066420665</c:v>
                </c:pt>
                <c:pt idx="8">
                  <c:v>192.60885608856091</c:v>
                </c:pt>
                <c:pt idx="9">
                  <c:v>210.8856088560886</c:v>
                </c:pt>
                <c:pt idx="10">
                  <c:v>230.33394833948341</c:v>
                </c:pt>
                <c:pt idx="11">
                  <c:v>251.65682656826567</c:v>
                </c:pt>
                <c:pt idx="12">
                  <c:v>276.49446494464945</c:v>
                </c:pt>
                <c:pt idx="13">
                  <c:v>306.72140221402213</c:v>
                </c:pt>
                <c:pt idx="14">
                  <c:v>352.17896678966792</c:v>
                </c:pt>
                <c:pt idx="15">
                  <c:v>381</c:v>
                </c:pt>
              </c:numCache>
            </c:numRef>
          </c:xVal>
          <c:yVal>
            <c:numRef>
              <c:f>SH!$CQ$4:$CQ$19</c:f>
              <c:numCache>
                <c:formatCode>0.0000</c:formatCode>
                <c:ptCount val="16"/>
                <c:pt idx="0">
                  <c:v>0</c:v>
                </c:pt>
                <c:pt idx="1">
                  <c:v>4.1474445239799568E-3</c:v>
                </c:pt>
                <c:pt idx="2">
                  <c:v>8.0612423447069103E-3</c:v>
                </c:pt>
                <c:pt idx="3">
                  <c:v>7.6738374684296529E-3</c:v>
                </c:pt>
                <c:pt idx="4">
                  <c:v>9.185074365704286E-3</c:v>
                </c:pt>
                <c:pt idx="5">
                  <c:v>9.7920384951881087E-3</c:v>
                </c:pt>
                <c:pt idx="6">
                  <c:v>1.1541389934953773E-2</c:v>
                </c:pt>
                <c:pt idx="7">
                  <c:v>1.2113749242883099E-2</c:v>
                </c:pt>
                <c:pt idx="8">
                  <c:v>1.3426460837132198E-2</c:v>
                </c:pt>
                <c:pt idx="9">
                  <c:v>1.3400629921259845E-2</c:v>
                </c:pt>
                <c:pt idx="10">
                  <c:v>1.125486174693281E-2</c:v>
                </c:pt>
                <c:pt idx="11">
                  <c:v>6.9572670603674381E-3</c:v>
                </c:pt>
                <c:pt idx="12">
                  <c:v>8.0240428998099526E-3</c:v>
                </c:pt>
                <c:pt idx="13">
                  <c:v>6.8824442719307979E-3</c:v>
                </c:pt>
                <c:pt idx="14">
                  <c:v>2.7653415274310183E-3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F4-4F9D-9635-B912FBB0F04B}"/>
            </c:ext>
          </c:extLst>
        </c:ser>
        <c:ser>
          <c:idx val="25"/>
          <c:order val="20"/>
          <c:tx>
            <c:strRef>
              <c:f>SH!$CR$2</c:f>
              <c:strCache>
                <c:ptCount val="1"/>
                <c:pt idx="0">
                  <c:v>1996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SH!$CU$4:$CU$17</c:f>
              <c:numCache>
                <c:formatCode>0.0</c:formatCode>
                <c:ptCount val="14"/>
                <c:pt idx="0">
                  <c:v>0</c:v>
                </c:pt>
                <c:pt idx="1">
                  <c:v>30.929889298892988</c:v>
                </c:pt>
                <c:pt idx="2">
                  <c:v>76.153136531365305</c:v>
                </c:pt>
                <c:pt idx="3">
                  <c:v>102.16236162361623</c:v>
                </c:pt>
                <c:pt idx="4">
                  <c:v>125.12546125461253</c:v>
                </c:pt>
                <c:pt idx="5">
                  <c:v>147.15129151291512</c:v>
                </c:pt>
                <c:pt idx="6">
                  <c:v>168.47416974169744</c:v>
                </c:pt>
                <c:pt idx="7">
                  <c:v>189.09409594095942</c:v>
                </c:pt>
                <c:pt idx="8">
                  <c:v>209.7140221402214</c:v>
                </c:pt>
                <c:pt idx="9">
                  <c:v>232.20848708487085</c:v>
                </c:pt>
                <c:pt idx="10">
                  <c:v>257.04612546125463</c:v>
                </c:pt>
                <c:pt idx="11">
                  <c:v>287.0387453874539</c:v>
                </c:pt>
                <c:pt idx="12">
                  <c:v>342.5719557195572</c:v>
                </c:pt>
                <c:pt idx="13">
                  <c:v>381</c:v>
                </c:pt>
              </c:numCache>
            </c:numRef>
          </c:xVal>
          <c:yVal>
            <c:numRef>
              <c:f>SH!$CV$4:$CV$17</c:f>
              <c:numCache>
                <c:formatCode>0.0000</c:formatCode>
                <c:ptCount val="14"/>
                <c:pt idx="0">
                  <c:v>0</c:v>
                </c:pt>
                <c:pt idx="1">
                  <c:v>4.3632551896921976E-3</c:v>
                </c:pt>
                <c:pt idx="2">
                  <c:v>7.3289286175293646E-3</c:v>
                </c:pt>
                <c:pt idx="3">
                  <c:v>9.6677436220472431E-3</c:v>
                </c:pt>
                <c:pt idx="4">
                  <c:v>1.0893035269028878E-2</c:v>
                </c:pt>
                <c:pt idx="5">
                  <c:v>1.1693728859979451E-2</c:v>
                </c:pt>
                <c:pt idx="6">
                  <c:v>1.2611007524059487E-2</c:v>
                </c:pt>
                <c:pt idx="7">
                  <c:v>1.2805382713788692E-2</c:v>
                </c:pt>
                <c:pt idx="8">
                  <c:v>1.213667454068241E-2</c:v>
                </c:pt>
                <c:pt idx="9">
                  <c:v>1.0789163964798542E-2</c:v>
                </c:pt>
                <c:pt idx="10">
                  <c:v>1.0084226198997855E-2</c:v>
                </c:pt>
                <c:pt idx="11">
                  <c:v>6.4161902707367061E-3</c:v>
                </c:pt>
                <c:pt idx="12">
                  <c:v>3.1103456404839649E-3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9F4-4F9D-9635-B912FBB0F04B}"/>
            </c:ext>
          </c:extLst>
        </c:ser>
        <c:ser>
          <c:idx val="26"/>
          <c:order val="21"/>
          <c:tx>
            <c:strRef>
              <c:f>SH!$CW$2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SH!$CZ$4:$CZ$18</c:f>
              <c:numCache>
                <c:formatCode>0.0</c:formatCode>
                <c:ptCount val="15"/>
                <c:pt idx="0">
                  <c:v>0</c:v>
                </c:pt>
                <c:pt idx="1">
                  <c:v>27.883763837638373</c:v>
                </c:pt>
                <c:pt idx="2">
                  <c:v>72.872693726937271</c:v>
                </c:pt>
                <c:pt idx="3">
                  <c:v>102.63099630996311</c:v>
                </c:pt>
                <c:pt idx="4">
                  <c:v>130.98339483394835</c:v>
                </c:pt>
                <c:pt idx="5">
                  <c:v>156.52398523985241</c:v>
                </c:pt>
                <c:pt idx="6">
                  <c:v>175.50369003690037</c:v>
                </c:pt>
                <c:pt idx="7">
                  <c:v>194.01476014760146</c:v>
                </c:pt>
                <c:pt idx="8">
                  <c:v>213.93173431734317</c:v>
                </c:pt>
                <c:pt idx="9">
                  <c:v>234.7859778597786</c:v>
                </c:pt>
                <c:pt idx="10">
                  <c:v>252.59409594095939</c:v>
                </c:pt>
                <c:pt idx="11">
                  <c:v>270.16789667896683</c:v>
                </c:pt>
                <c:pt idx="12">
                  <c:v>293.13099630996311</c:v>
                </c:pt>
                <c:pt idx="13">
                  <c:v>343.50922509225092</c:v>
                </c:pt>
                <c:pt idx="14">
                  <c:v>381</c:v>
                </c:pt>
              </c:numCache>
            </c:numRef>
          </c:xVal>
          <c:yVal>
            <c:numRef>
              <c:f>SH!$DA$4:$DA$18</c:f>
              <c:numCache>
                <c:formatCode>0.0000</c:formatCode>
                <c:ptCount val="15"/>
                <c:pt idx="0">
                  <c:v>0</c:v>
                </c:pt>
                <c:pt idx="1">
                  <c:v>4.4873784159333028E-3</c:v>
                </c:pt>
                <c:pt idx="2">
                  <c:v>7.859613849638656E-3</c:v>
                </c:pt>
                <c:pt idx="3">
                  <c:v>1.0062327209098863E-2</c:v>
                </c:pt>
                <c:pt idx="4">
                  <c:v>1.2092606651780469E-2</c:v>
                </c:pt>
                <c:pt idx="5">
                  <c:v>1.2806197975253085E-2</c:v>
                </c:pt>
                <c:pt idx="6">
                  <c:v>1.3226091257823556E-2</c:v>
                </c:pt>
                <c:pt idx="7">
                  <c:v>1.3766053149606291E-2</c:v>
                </c:pt>
                <c:pt idx="8">
                  <c:v>1.3128918635170603E-2</c:v>
                </c:pt>
                <c:pt idx="9">
                  <c:v>1.2276959556191852E-2</c:v>
                </c:pt>
                <c:pt idx="10">
                  <c:v>1.1594852362204724E-2</c:v>
                </c:pt>
                <c:pt idx="11">
                  <c:v>1.0892602087529731E-2</c:v>
                </c:pt>
                <c:pt idx="12">
                  <c:v>9.2745239799570754E-3</c:v>
                </c:pt>
                <c:pt idx="13">
                  <c:v>4.0016510826771604E-3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9F4-4F9D-9635-B912FBB0F04B}"/>
            </c:ext>
          </c:extLst>
        </c:ser>
        <c:ser>
          <c:idx val="27"/>
          <c:order val="22"/>
          <c:tx>
            <c:strRef>
              <c:f>SH!$DB$2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SH!$DE$4:$DE$18</c:f>
              <c:numCache>
                <c:formatCode>0.0</c:formatCode>
                <c:ptCount val="15"/>
                <c:pt idx="0">
                  <c:v>0</c:v>
                </c:pt>
                <c:pt idx="1">
                  <c:v>29.721744471744476</c:v>
                </c:pt>
                <c:pt idx="2">
                  <c:v>75.123464373464373</c:v>
                </c:pt>
                <c:pt idx="3">
                  <c:v>102.27088452088452</c:v>
                </c:pt>
                <c:pt idx="4">
                  <c:v>124.50368550368552</c:v>
                </c:pt>
                <c:pt idx="5">
                  <c:v>146.50245700245702</c:v>
                </c:pt>
                <c:pt idx="6">
                  <c:v>167.79914004914005</c:v>
                </c:pt>
                <c:pt idx="7">
                  <c:v>187.69164619164619</c:v>
                </c:pt>
                <c:pt idx="8">
                  <c:v>208.52027027027026</c:v>
                </c:pt>
                <c:pt idx="9">
                  <c:v>229.81695331695335</c:v>
                </c:pt>
                <c:pt idx="10">
                  <c:v>251.58169533169533</c:v>
                </c:pt>
                <c:pt idx="11">
                  <c:v>276.38882063882068</c:v>
                </c:pt>
                <c:pt idx="12">
                  <c:v>304.47235872235876</c:v>
                </c:pt>
                <c:pt idx="13">
                  <c:v>350.10810810810813</c:v>
                </c:pt>
                <c:pt idx="14">
                  <c:v>381</c:v>
                </c:pt>
              </c:numCache>
            </c:numRef>
          </c:xVal>
          <c:yVal>
            <c:numRef>
              <c:f>SH!$DF$4:$DF$18</c:f>
              <c:numCache>
                <c:formatCode>0.0000</c:formatCode>
                <c:ptCount val="15"/>
                <c:pt idx="0">
                  <c:v>0</c:v>
                </c:pt>
                <c:pt idx="1">
                  <c:v>4.3755843511687018E-3</c:v>
                </c:pt>
                <c:pt idx="2">
                  <c:v>7.3628941904649997E-3</c:v>
                </c:pt>
                <c:pt idx="3">
                  <c:v>1.0569050297284267E-2</c:v>
                </c:pt>
                <c:pt idx="4">
                  <c:v>1.1081844117311409E-2</c:v>
                </c:pt>
                <c:pt idx="5">
                  <c:v>1.2338188976377963E-2</c:v>
                </c:pt>
                <c:pt idx="6">
                  <c:v>1.2913300372337197E-2</c:v>
                </c:pt>
                <c:pt idx="7">
                  <c:v>1.3597187851518543E-2</c:v>
                </c:pt>
                <c:pt idx="8">
                  <c:v>1.2527972301334674E-2</c:v>
                </c:pt>
                <c:pt idx="9">
                  <c:v>1.1770078740157468E-2</c:v>
                </c:pt>
                <c:pt idx="10">
                  <c:v>1.0869901976538664E-2</c:v>
                </c:pt>
                <c:pt idx="11">
                  <c:v>7.7250725238292442E-3</c:v>
                </c:pt>
                <c:pt idx="12">
                  <c:v>6.2432779235928951E-3</c:v>
                </c:pt>
                <c:pt idx="13">
                  <c:v>3.7356080489938728E-3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9F4-4F9D-9635-B912FBB0F04B}"/>
            </c:ext>
          </c:extLst>
        </c:ser>
        <c:ser>
          <c:idx val="28"/>
          <c:order val="23"/>
          <c:tx>
            <c:strRef>
              <c:f>SH!$DG$2</c:f>
              <c:strCache>
                <c:ptCount val="1"/>
                <c:pt idx="0">
                  <c:v>1993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SH!$DJ$4:$DJ$19</c:f>
              <c:numCache>
                <c:formatCode>0.0</c:formatCode>
                <c:ptCount val="16"/>
                <c:pt idx="0">
                  <c:v>0</c:v>
                </c:pt>
                <c:pt idx="1">
                  <c:v>23.197416974169741</c:v>
                </c:pt>
                <c:pt idx="2">
                  <c:v>61.391143911439116</c:v>
                </c:pt>
                <c:pt idx="3">
                  <c:v>86.697416974169741</c:v>
                </c:pt>
                <c:pt idx="4">
                  <c:v>107.7859778597786</c:v>
                </c:pt>
                <c:pt idx="5">
                  <c:v>129.57749077490774</c:v>
                </c:pt>
                <c:pt idx="6">
                  <c:v>148.55719557195573</c:v>
                </c:pt>
                <c:pt idx="7">
                  <c:v>166.13099630996311</c:v>
                </c:pt>
                <c:pt idx="8">
                  <c:v>183.93911439114393</c:v>
                </c:pt>
                <c:pt idx="9">
                  <c:v>200.80996309963101</c:v>
                </c:pt>
                <c:pt idx="10">
                  <c:v>217.9151291512915</c:v>
                </c:pt>
                <c:pt idx="11">
                  <c:v>235.02029520295201</c:v>
                </c:pt>
                <c:pt idx="12">
                  <c:v>254.23431734317342</c:v>
                </c:pt>
                <c:pt idx="13">
                  <c:v>277.19741697416976</c:v>
                </c:pt>
                <c:pt idx="14">
                  <c:v>300.62915129151293</c:v>
                </c:pt>
                <c:pt idx="15">
                  <c:v>346.32103321033208</c:v>
                </c:pt>
              </c:numCache>
            </c:numRef>
          </c:xVal>
          <c:yVal>
            <c:numRef>
              <c:f>SH!$DK$4:$DK$19</c:f>
              <c:numCache>
                <c:formatCode>0.0000</c:formatCode>
                <c:ptCount val="16"/>
                <c:pt idx="0">
                  <c:v>0</c:v>
                </c:pt>
                <c:pt idx="1">
                  <c:v>4.1991744213791459E-3</c:v>
                </c:pt>
                <c:pt idx="2">
                  <c:v>7.4241596948818895E-3</c:v>
                </c:pt>
                <c:pt idx="3">
                  <c:v>9.4326234788833264E-3</c:v>
                </c:pt>
                <c:pt idx="4">
                  <c:v>9.7058079424854407E-3</c:v>
                </c:pt>
                <c:pt idx="5">
                  <c:v>1.2058569274585351E-2</c:v>
                </c:pt>
                <c:pt idx="6">
                  <c:v>1.2800639184807816E-2</c:v>
                </c:pt>
                <c:pt idx="7">
                  <c:v>1.1747149990397516E-2</c:v>
                </c:pt>
                <c:pt idx="8">
                  <c:v>1.277388526434195E-2</c:v>
                </c:pt>
                <c:pt idx="9">
                  <c:v>1.1790432006809987E-2</c:v>
                </c:pt>
                <c:pt idx="10">
                  <c:v>1.0357510936132984E-2</c:v>
                </c:pt>
                <c:pt idx="11">
                  <c:v>1.1127205788465629E-2</c:v>
                </c:pt>
                <c:pt idx="12">
                  <c:v>1.0876038495188084E-2</c:v>
                </c:pt>
                <c:pt idx="13">
                  <c:v>9.2947645223592397E-3</c:v>
                </c:pt>
                <c:pt idx="14">
                  <c:v>7.1302647009549363E-3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9F4-4F9D-9635-B912FBB0F04B}"/>
            </c:ext>
          </c:extLst>
        </c:ser>
        <c:ser>
          <c:idx val="29"/>
          <c:order val="24"/>
          <c:tx>
            <c:strRef>
              <c:f>SH!$DL$2</c:f>
              <c:strCache>
                <c:ptCount val="1"/>
                <c:pt idx="0">
                  <c:v>1992*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(SH!$DO$4,SH!$DO$5,SH!$DO$6,SH!$DO$7,SH!$DO$8,SH!$DO$9,SH!$DO$12,SH!$DO$13,SH!$DO$14,SH!$DO$15,SH!$DO$16,SH!$DO$17,SH!$DO$18)</c:f>
              <c:numCache>
                <c:formatCode>0.0</c:formatCode>
                <c:ptCount val="13"/>
                <c:pt idx="0">
                  <c:v>0</c:v>
                </c:pt>
                <c:pt idx="1">
                  <c:v>31.398523985239851</c:v>
                </c:pt>
                <c:pt idx="2">
                  <c:v>80.605166051660518</c:v>
                </c:pt>
                <c:pt idx="3">
                  <c:v>111.53505535055351</c:v>
                </c:pt>
                <c:pt idx="4">
                  <c:v>135.9040590405904</c:v>
                </c:pt>
                <c:pt idx="5">
                  <c:v>157.69557195571957</c:v>
                </c:pt>
                <c:pt idx="6">
                  <c:v>190.5</c:v>
                </c:pt>
                <c:pt idx="7">
                  <c:v>213.69741697416973</c:v>
                </c:pt>
                <c:pt idx="8">
                  <c:v>238.53505535055348</c:v>
                </c:pt>
                <c:pt idx="9">
                  <c:v>264.54428044280439</c:v>
                </c:pt>
                <c:pt idx="10">
                  <c:v>296.88007380073799</c:v>
                </c:pt>
                <c:pt idx="11">
                  <c:v>348.19557195571952</c:v>
                </c:pt>
                <c:pt idx="12">
                  <c:v>381</c:v>
                </c:pt>
              </c:numCache>
            </c:numRef>
          </c:xVal>
          <c:yVal>
            <c:numRef>
              <c:f>(SH!$DP$4,SH!$DP$5,SH!$DP$6,SH!$DP$7,SH!$DP$8,SH!$DP$9,SH!$DP$12,SH!$DP$13,SH!$DP$14,SH!$DP$15,SH!$DP$16,SH!$DP$17,SH!$DP$18)</c:f>
              <c:numCache>
                <c:formatCode>0.0000</c:formatCode>
                <c:ptCount val="13"/>
                <c:pt idx="0">
                  <c:v>0</c:v>
                </c:pt>
                <c:pt idx="1">
                  <c:v>4.4842872252908693E-3</c:v>
                </c:pt>
                <c:pt idx="2">
                  <c:v>6.7048072938251128E-3</c:v>
                </c:pt>
                <c:pt idx="3">
                  <c:v>9.3775449943757014E-3</c:v>
                </c:pt>
                <c:pt idx="4">
                  <c:v>1.186958661417324E-2</c:v>
                </c:pt>
                <c:pt idx="5">
                  <c:v>1.1442222222222208E-2</c:v>
                </c:pt>
                <c:pt idx="6">
                  <c:v>1.2902729658792659E-2</c:v>
                </c:pt>
                <c:pt idx="7">
                  <c:v>1.0021230679498404E-2</c:v>
                </c:pt>
                <c:pt idx="8">
                  <c:v>9.8773016353724905E-3</c:v>
                </c:pt>
                <c:pt idx="9">
                  <c:v>9.4974776458027488E-3</c:v>
                </c:pt>
                <c:pt idx="10">
                  <c:v>7.6035582577494388E-3</c:v>
                </c:pt>
                <c:pt idx="11">
                  <c:v>2.8349831271091094E-3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9F4-4F9D-9635-B912FBB0F04B}"/>
            </c:ext>
          </c:extLst>
        </c:ser>
        <c:ser>
          <c:idx val="30"/>
          <c:order val="25"/>
          <c:tx>
            <c:strRef>
              <c:f>SH!$DQ$2</c:f>
              <c:strCache>
                <c:ptCount val="1"/>
                <c:pt idx="0">
                  <c:v>1992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SH!$DT$4:$DT$17</c:f>
              <c:numCache>
                <c:formatCode>0.0</c:formatCode>
                <c:ptCount val="14"/>
                <c:pt idx="0">
                  <c:v>0</c:v>
                </c:pt>
                <c:pt idx="1">
                  <c:v>29.758302583025831</c:v>
                </c:pt>
                <c:pt idx="2">
                  <c:v>76.153136531365305</c:v>
                </c:pt>
                <c:pt idx="3">
                  <c:v>105.67712177121771</c:v>
                </c:pt>
                <c:pt idx="4">
                  <c:v>130.98339483394835</c:v>
                </c:pt>
                <c:pt idx="5">
                  <c:v>155.35239852398524</c:v>
                </c:pt>
                <c:pt idx="6">
                  <c:v>178.31549815498153</c:v>
                </c:pt>
                <c:pt idx="7">
                  <c:v>200.57564575645756</c:v>
                </c:pt>
                <c:pt idx="8">
                  <c:v>223.07011070110701</c:v>
                </c:pt>
                <c:pt idx="9">
                  <c:v>246.26752767527677</c:v>
                </c:pt>
                <c:pt idx="10">
                  <c:v>271.10516605166049</c:v>
                </c:pt>
                <c:pt idx="11">
                  <c:v>302.50369003690037</c:v>
                </c:pt>
                <c:pt idx="12">
                  <c:v>351.00738007380073</c:v>
                </c:pt>
                <c:pt idx="13">
                  <c:v>381</c:v>
                </c:pt>
              </c:numCache>
            </c:numRef>
          </c:xVal>
          <c:yVal>
            <c:numRef>
              <c:f>SH!$DU$4:$DU$17</c:f>
              <c:numCache>
                <c:formatCode>0.0000</c:formatCode>
                <c:ptCount val="14"/>
                <c:pt idx="0">
                  <c:v>0</c:v>
                </c:pt>
                <c:pt idx="1">
                  <c:v>4.2492342984685972E-3</c:v>
                </c:pt>
                <c:pt idx="2">
                  <c:v>7.5105800155262298E-3</c:v>
                </c:pt>
                <c:pt idx="3">
                  <c:v>1.0009735146743018E-2</c:v>
                </c:pt>
                <c:pt idx="4">
                  <c:v>1.1720115881741204E-2</c:v>
                </c:pt>
                <c:pt idx="5">
                  <c:v>1.2681812567546703E-2</c:v>
                </c:pt>
                <c:pt idx="6">
                  <c:v>1.3011995309096995E-2</c:v>
                </c:pt>
                <c:pt idx="7">
                  <c:v>1.2909842519685036E-2</c:v>
                </c:pt>
                <c:pt idx="8">
                  <c:v>1.2091863517060375E-2</c:v>
                </c:pt>
                <c:pt idx="9">
                  <c:v>1.1380577427821517E-2</c:v>
                </c:pt>
                <c:pt idx="10">
                  <c:v>9.839026485325697E-3</c:v>
                </c:pt>
                <c:pt idx="11">
                  <c:v>6.6770856174623739E-3</c:v>
                </c:pt>
                <c:pt idx="12">
                  <c:v>2.6356483759842537E-3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9F4-4F9D-9635-B912FBB0F04B}"/>
            </c:ext>
          </c:extLst>
        </c:ser>
        <c:ser>
          <c:idx val="31"/>
          <c:order val="26"/>
          <c:tx>
            <c:strRef>
              <c:f>SH!$DV$2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SH!$DY$4:$DY$19</c:f>
              <c:numCache>
                <c:formatCode>0.0</c:formatCode>
                <c:ptCount val="16"/>
                <c:pt idx="0">
                  <c:v>0</c:v>
                </c:pt>
                <c:pt idx="1">
                  <c:v>27.683497536945811</c:v>
                </c:pt>
                <c:pt idx="2">
                  <c:v>70.850985221674875</c:v>
                </c:pt>
                <c:pt idx="3">
                  <c:v>100.17672413793105</c:v>
                </c:pt>
                <c:pt idx="4">
                  <c:v>125.27955665024629</c:v>
                </c:pt>
                <c:pt idx="5">
                  <c:v>146.6286945812808</c:v>
                </c:pt>
                <c:pt idx="6">
                  <c:v>167.27401477832512</c:v>
                </c:pt>
                <c:pt idx="7">
                  <c:v>188.1539408866995</c:v>
                </c:pt>
                <c:pt idx="8">
                  <c:v>205.51477832512313</c:v>
                </c:pt>
                <c:pt idx="9">
                  <c:v>221.70258620689657</c:v>
                </c:pt>
                <c:pt idx="10">
                  <c:v>240.9402709359606</c:v>
                </c:pt>
                <c:pt idx="11">
                  <c:v>261.11637931034477</c:v>
                </c:pt>
                <c:pt idx="12">
                  <c:v>282.23091133004925</c:v>
                </c:pt>
                <c:pt idx="13">
                  <c:v>309.91440886699507</c:v>
                </c:pt>
                <c:pt idx="14">
                  <c:v>353.78571428571428</c:v>
                </c:pt>
                <c:pt idx="15">
                  <c:v>381</c:v>
                </c:pt>
              </c:numCache>
            </c:numRef>
          </c:xVal>
          <c:yVal>
            <c:numRef>
              <c:f>SH!$DZ$4:$DZ$19</c:f>
              <c:numCache>
                <c:formatCode>0.0000</c:formatCode>
                <c:ptCount val="16"/>
                <c:pt idx="0">
                  <c:v>0</c:v>
                </c:pt>
                <c:pt idx="1">
                  <c:v>4.0547622225187959E-3</c:v>
                </c:pt>
                <c:pt idx="2">
                  <c:v>7.3462976218881711E-3</c:v>
                </c:pt>
                <c:pt idx="3">
                  <c:v>9.9048178299746426E-3</c:v>
                </c:pt>
                <c:pt idx="4">
                  <c:v>1.1246697287839032E-2</c:v>
                </c:pt>
                <c:pt idx="5">
                  <c:v>1.3139302935970194E-2</c:v>
                </c:pt>
                <c:pt idx="6">
                  <c:v>1.2659527559055127E-2</c:v>
                </c:pt>
                <c:pt idx="7">
                  <c:v>1.3005368647100933E-2</c:v>
                </c:pt>
                <c:pt idx="8">
                  <c:v>1.1799930008748896E-2</c:v>
                </c:pt>
                <c:pt idx="9">
                  <c:v>1.1852937613567541E-2</c:v>
                </c:pt>
                <c:pt idx="10">
                  <c:v>1.1786217420496856E-2</c:v>
                </c:pt>
                <c:pt idx="11">
                  <c:v>9.5608130379051647E-3</c:v>
                </c:pt>
                <c:pt idx="12">
                  <c:v>8.511330764505479E-3</c:v>
                </c:pt>
                <c:pt idx="13">
                  <c:v>6.8739787808214216E-3</c:v>
                </c:pt>
                <c:pt idx="14">
                  <c:v>2.9598425196850349E-3</c:v>
                </c:pt>
                <c:pt idx="1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9F4-4F9D-9635-B912FBB0F04B}"/>
            </c:ext>
          </c:extLst>
        </c:ser>
        <c:ser>
          <c:idx val="32"/>
          <c:order val="27"/>
          <c:tx>
            <c:strRef>
              <c:f>SH!$EA$2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SH!$ED$4:$ED$17</c:f>
              <c:numCache>
                <c:formatCode>0.0</c:formatCode>
                <c:ptCount val="14"/>
                <c:pt idx="0">
                  <c:v>0</c:v>
                </c:pt>
                <c:pt idx="1">
                  <c:v>30.029556650246306</c:v>
                </c:pt>
                <c:pt idx="2">
                  <c:v>76.481527093596071</c:v>
                </c:pt>
                <c:pt idx="3">
                  <c:v>106.04187192118226</c:v>
                </c:pt>
                <c:pt idx="4">
                  <c:v>129.73706896551727</c:v>
                </c:pt>
                <c:pt idx="5">
                  <c:v>152.02463054187194</c:v>
                </c:pt>
                <c:pt idx="6">
                  <c:v>174.78140394088672</c:v>
                </c:pt>
                <c:pt idx="7">
                  <c:v>196.83435960591135</c:v>
                </c:pt>
                <c:pt idx="8">
                  <c:v>218.65270935960589</c:v>
                </c:pt>
                <c:pt idx="9">
                  <c:v>242.11330049261085</c:v>
                </c:pt>
                <c:pt idx="10">
                  <c:v>266.74692118226602</c:v>
                </c:pt>
                <c:pt idx="11">
                  <c:v>298.88793103448279</c:v>
                </c:pt>
                <c:pt idx="12">
                  <c:v>350.03201970443348</c:v>
                </c:pt>
                <c:pt idx="13">
                  <c:v>381</c:v>
                </c:pt>
              </c:numCache>
            </c:numRef>
          </c:xVal>
          <c:yVal>
            <c:numRef>
              <c:f>SH!$EE$4:$EE$17</c:f>
              <c:numCache>
                <c:formatCode>0.0000</c:formatCode>
                <c:ptCount val="14"/>
                <c:pt idx="0">
                  <c:v>0</c:v>
                </c:pt>
                <c:pt idx="1">
                  <c:v>4.603797572178478E-3</c:v>
                </c:pt>
                <c:pt idx="2">
                  <c:v>8.1869816272965856E-3</c:v>
                </c:pt>
                <c:pt idx="3">
                  <c:v>1.0690419947506566E-2</c:v>
                </c:pt>
                <c:pt idx="4">
                  <c:v>1.2223808690580332E-2</c:v>
                </c:pt>
                <c:pt idx="5">
                  <c:v>1.3017574803149618E-2</c:v>
                </c:pt>
                <c:pt idx="6">
                  <c:v>1.2583347294354154E-2</c:v>
                </c:pt>
                <c:pt idx="7">
                  <c:v>1.300052493438322E-2</c:v>
                </c:pt>
                <c:pt idx="8">
                  <c:v>1.2231427593289972E-2</c:v>
                </c:pt>
                <c:pt idx="9">
                  <c:v>1.0924545542918239E-2</c:v>
                </c:pt>
                <c:pt idx="10">
                  <c:v>9.1183366785034092E-3</c:v>
                </c:pt>
                <c:pt idx="11">
                  <c:v>6.6167368613807096E-3</c:v>
                </c:pt>
                <c:pt idx="12">
                  <c:v>2.7173228346456663E-3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9F4-4F9D-9635-B912FBB0F04B}"/>
            </c:ext>
          </c:extLst>
        </c:ser>
        <c:ser>
          <c:idx val="33"/>
          <c:order val="28"/>
          <c:tx>
            <c:strRef>
              <c:f>SH!$EF$2</c:f>
              <c:strCache>
                <c:ptCount val="1"/>
                <c:pt idx="0">
                  <c:v>1988*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SH!$EI$4:$EI$18</c:f>
              <c:numCache>
                <c:formatCode>0.0</c:formatCode>
                <c:ptCount val="15"/>
                <c:pt idx="0">
                  <c:v>0</c:v>
                </c:pt>
                <c:pt idx="1">
                  <c:v>29.035315985130111</c:v>
                </c:pt>
                <c:pt idx="2">
                  <c:v>73.650557620817835</c:v>
                </c:pt>
                <c:pt idx="3">
                  <c:v>102.21375464684016</c:v>
                </c:pt>
                <c:pt idx="4">
                  <c:v>126.5278810408922</c:v>
                </c:pt>
                <c:pt idx="5">
                  <c:v>148.953531598513</c:v>
                </c:pt>
                <c:pt idx="6">
                  <c:v>171.14312267657994</c:v>
                </c:pt>
                <c:pt idx="7">
                  <c:v>193.33271375464682</c:v>
                </c:pt>
                <c:pt idx="8">
                  <c:v>214.10594795539032</c:v>
                </c:pt>
                <c:pt idx="9">
                  <c:v>233.2267657992565</c:v>
                </c:pt>
                <c:pt idx="10">
                  <c:v>254.23605947955389</c:v>
                </c:pt>
                <c:pt idx="11">
                  <c:v>279.02230483271376</c:v>
                </c:pt>
                <c:pt idx="12">
                  <c:v>306.87732342007433</c:v>
                </c:pt>
                <c:pt idx="13">
                  <c:v>351.25650557620816</c:v>
                </c:pt>
                <c:pt idx="14">
                  <c:v>381</c:v>
                </c:pt>
              </c:numCache>
            </c:numRef>
          </c:xVal>
          <c:yVal>
            <c:numRef>
              <c:f>SH!$EJ$4:$EJ$18</c:f>
              <c:numCache>
                <c:formatCode>0.0000</c:formatCode>
                <c:ptCount val="15"/>
                <c:pt idx="0">
                  <c:v>0</c:v>
                </c:pt>
                <c:pt idx="1">
                  <c:v>4.3860380257345882E-3</c:v>
                </c:pt>
                <c:pt idx="2">
                  <c:v>7.5449654020520182E-3</c:v>
                </c:pt>
                <c:pt idx="3">
                  <c:v>9.7240515390121639E-3</c:v>
                </c:pt>
                <c:pt idx="4">
                  <c:v>1.1693733595800533E-2</c:v>
                </c:pt>
                <c:pt idx="5">
                  <c:v>1.1807337912548168E-2</c:v>
                </c:pt>
                <c:pt idx="6">
                  <c:v>1.2118294521695425E-2</c:v>
                </c:pt>
                <c:pt idx="7">
                  <c:v>1.2059708493885078E-2</c:v>
                </c:pt>
                <c:pt idx="8">
                  <c:v>1.1680603034376775E-2</c:v>
                </c:pt>
                <c:pt idx="9">
                  <c:v>1.0987696850393705E-2</c:v>
                </c:pt>
                <c:pt idx="10">
                  <c:v>9.2289088863892164E-3</c:v>
                </c:pt>
                <c:pt idx="11">
                  <c:v>8.5745641169853934E-3</c:v>
                </c:pt>
                <c:pt idx="12">
                  <c:v>5.7906400812801437E-3</c:v>
                </c:pt>
                <c:pt idx="13">
                  <c:v>2.3769903762029744E-3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9F4-4F9D-9635-B912FBB0F04B}"/>
            </c:ext>
          </c:extLst>
        </c:ser>
        <c:ser>
          <c:idx val="34"/>
          <c:order val="29"/>
          <c:tx>
            <c:strRef>
              <c:f>SH!$EK$2</c:f>
              <c:strCache>
                <c:ptCount val="1"/>
                <c:pt idx="0">
                  <c:v>1988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SH!$EN$4:$EN$17</c:f>
              <c:numCache>
                <c:formatCode>0.0</c:formatCode>
                <c:ptCount val="14"/>
                <c:pt idx="0">
                  <c:v>0</c:v>
                </c:pt>
                <c:pt idx="1">
                  <c:v>26.674721189591079</c:v>
                </c:pt>
                <c:pt idx="2">
                  <c:v>69.40148698884758</c:v>
                </c:pt>
                <c:pt idx="3">
                  <c:v>97.020446096654268</c:v>
                </c:pt>
                <c:pt idx="4">
                  <c:v>120.6263940520446</c:v>
                </c:pt>
                <c:pt idx="5">
                  <c:v>143.05204460966542</c:v>
                </c:pt>
                <c:pt idx="6">
                  <c:v>165.71375464684013</c:v>
                </c:pt>
                <c:pt idx="7">
                  <c:v>188.13940520446096</c:v>
                </c:pt>
                <c:pt idx="8">
                  <c:v>209.14869888475837</c:v>
                </c:pt>
                <c:pt idx="9">
                  <c:v>230.63011152416357</c:v>
                </c:pt>
                <c:pt idx="10">
                  <c:v>256.1245353159851</c:v>
                </c:pt>
                <c:pt idx="11">
                  <c:v>287.75650557620816</c:v>
                </c:pt>
                <c:pt idx="12">
                  <c:v>342.75836431226764</c:v>
                </c:pt>
                <c:pt idx="13">
                  <c:v>381</c:v>
                </c:pt>
              </c:numCache>
            </c:numRef>
          </c:xVal>
          <c:yVal>
            <c:numRef>
              <c:f>SH!$EO$4:$EO$17</c:f>
              <c:numCache>
                <c:formatCode>0.0000</c:formatCode>
                <c:ptCount val="14"/>
                <c:pt idx="0">
                  <c:v>0</c:v>
                </c:pt>
                <c:pt idx="1">
                  <c:v>4.9297609922653472E-3</c:v>
                </c:pt>
                <c:pt idx="2">
                  <c:v>7.8307781380268643E-3</c:v>
                </c:pt>
                <c:pt idx="3">
                  <c:v>9.8859553270126948E-3</c:v>
                </c:pt>
                <c:pt idx="4">
                  <c:v>1.1246750038598126E-2</c:v>
                </c:pt>
                <c:pt idx="5">
                  <c:v>1.2569058697208294E-2</c:v>
                </c:pt>
                <c:pt idx="6">
                  <c:v>1.3205602665051483E-2</c:v>
                </c:pt>
                <c:pt idx="7">
                  <c:v>1.3137209302325571E-2</c:v>
                </c:pt>
                <c:pt idx="8">
                  <c:v>1.2547500855871275E-2</c:v>
                </c:pt>
                <c:pt idx="9">
                  <c:v>1.193672790901139E-2</c:v>
                </c:pt>
                <c:pt idx="10">
                  <c:v>1.0617447819022635E-2</c:v>
                </c:pt>
                <c:pt idx="11">
                  <c:v>8.5022734834201853E-3</c:v>
                </c:pt>
                <c:pt idx="12">
                  <c:v>3.0359580052493475E-3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9F4-4F9D-9635-B912FBB0F04B}"/>
            </c:ext>
          </c:extLst>
        </c:ser>
        <c:ser>
          <c:idx val="35"/>
          <c:order val="30"/>
          <c:tx>
            <c:strRef>
              <c:f>SH!$EP$2</c:f>
              <c:strCache>
                <c:ptCount val="1"/>
                <c:pt idx="0">
                  <c:v>1987*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SH!$ES$4:$ES$16</c:f>
              <c:numCache>
                <c:formatCode>0.0</c:formatCode>
                <c:ptCount val="13"/>
                <c:pt idx="0">
                  <c:v>0</c:v>
                </c:pt>
                <c:pt idx="1">
                  <c:v>27.45093167701863</c:v>
                </c:pt>
                <c:pt idx="2">
                  <c:v>71.940372670807449</c:v>
                </c:pt>
                <c:pt idx="3">
                  <c:v>103.17763975155279</c:v>
                </c:pt>
                <c:pt idx="4">
                  <c:v>132.04844720496894</c:v>
                </c:pt>
                <c:pt idx="5">
                  <c:v>157.60621118012421</c:v>
                </c:pt>
                <c:pt idx="6">
                  <c:v>179.85093167701865</c:v>
                </c:pt>
                <c:pt idx="7">
                  <c:v>202.33229813664596</c:v>
                </c:pt>
                <c:pt idx="8">
                  <c:v>227.89006211180123</c:v>
                </c:pt>
                <c:pt idx="9">
                  <c:v>258.18074534161491</c:v>
                </c:pt>
                <c:pt idx="10">
                  <c:v>293.20434782608697</c:v>
                </c:pt>
                <c:pt idx="11">
                  <c:v>346.68633540372673</c:v>
                </c:pt>
                <c:pt idx="12">
                  <c:v>381</c:v>
                </c:pt>
              </c:numCache>
            </c:numRef>
          </c:xVal>
          <c:yVal>
            <c:numRef>
              <c:f>SH!$ET$4:$ET$16</c:f>
              <c:numCache>
                <c:formatCode>0.0000</c:formatCode>
                <c:ptCount val="13"/>
                <c:pt idx="0">
                  <c:v>0</c:v>
                </c:pt>
                <c:pt idx="1">
                  <c:v>5.181973481763056E-3</c:v>
                </c:pt>
                <c:pt idx="2">
                  <c:v>7.8704068241469798E-3</c:v>
                </c:pt>
                <c:pt idx="3">
                  <c:v>1.0490354330708666E-2</c:v>
                </c:pt>
                <c:pt idx="4">
                  <c:v>1.1443527220387767E-2</c:v>
                </c:pt>
                <c:pt idx="5">
                  <c:v>1.2814960629921266E-2</c:v>
                </c:pt>
                <c:pt idx="6">
                  <c:v>1.2382245188101475E-2</c:v>
                </c:pt>
                <c:pt idx="7">
                  <c:v>1.1413944267604859E-2</c:v>
                </c:pt>
                <c:pt idx="8">
                  <c:v>1.0127877457940707E-2</c:v>
                </c:pt>
                <c:pt idx="9">
                  <c:v>8.2874603361147055E-3</c:v>
                </c:pt>
                <c:pt idx="10">
                  <c:v>6.5498687664042026E-3</c:v>
                </c:pt>
                <c:pt idx="11">
                  <c:v>2.5339759254231105E-3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9F4-4F9D-9635-B912FBB0F04B}"/>
            </c:ext>
          </c:extLst>
        </c:ser>
        <c:ser>
          <c:idx val="15"/>
          <c:order val="31"/>
          <c:tx>
            <c:strRef>
              <c:f>SH!$EZ$2</c:f>
              <c:strCache>
                <c:ptCount val="1"/>
                <c:pt idx="0">
                  <c:v>1986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SH!$FC$4:$FC$18</c:f>
              <c:numCache>
                <c:formatCode>0.0</c:formatCode>
                <c:ptCount val="15"/>
                <c:pt idx="0">
                  <c:v>0</c:v>
                </c:pt>
                <c:pt idx="1">
                  <c:v>29.507434944237918</c:v>
                </c:pt>
                <c:pt idx="2">
                  <c:v>73.768587360594793</c:v>
                </c:pt>
                <c:pt idx="3">
                  <c:v>102.0957249070632</c:v>
                </c:pt>
                <c:pt idx="4">
                  <c:v>126.2918215613383</c:v>
                </c:pt>
                <c:pt idx="5">
                  <c:v>148.71747211895911</c:v>
                </c:pt>
                <c:pt idx="6">
                  <c:v>171.14312267657994</c:v>
                </c:pt>
                <c:pt idx="7">
                  <c:v>192.38847583643121</c:v>
                </c:pt>
                <c:pt idx="8">
                  <c:v>214.81412639405204</c:v>
                </c:pt>
                <c:pt idx="9">
                  <c:v>238.42007434944239</c:v>
                </c:pt>
                <c:pt idx="10">
                  <c:v>263.20631970260223</c:v>
                </c:pt>
                <c:pt idx="11">
                  <c:v>292.12360594795541</c:v>
                </c:pt>
                <c:pt idx="12">
                  <c:v>331.07342007434943</c:v>
                </c:pt>
                <c:pt idx="13">
                  <c:v>367.54460966542752</c:v>
                </c:pt>
                <c:pt idx="14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SH!$FD$4:$FD$18</c:f>
              <c:numCache>
                <c:formatCode>0.0000</c:formatCode>
                <c:ptCount val="15"/>
                <c:pt idx="0">
                  <c:v>0</c:v>
                </c:pt>
                <c:pt idx="1">
                  <c:v>4.2362204724409446E-3</c:v>
                </c:pt>
                <c:pt idx="2">
                  <c:v>8.4724409448818892E-3</c:v>
                </c:pt>
                <c:pt idx="3">
                  <c:v>1.0130092434097912E-2</c:v>
                </c:pt>
                <c:pt idx="4">
                  <c:v>1.2944006999125108E-2</c:v>
                </c:pt>
                <c:pt idx="5">
                  <c:v>1.2708661417322844E-2</c:v>
                </c:pt>
                <c:pt idx="6">
                  <c:v>1.1767279090113733E-2</c:v>
                </c:pt>
                <c:pt idx="7">
                  <c:v>1.2944006999125103E-2</c:v>
                </c:pt>
                <c:pt idx="8">
                  <c:v>1.1967322834645671E-2</c:v>
                </c:pt>
                <c:pt idx="9">
                  <c:v>1.0272834645669285E-2</c:v>
                </c:pt>
                <c:pt idx="10">
                  <c:v>1.0109162491052252E-2</c:v>
                </c:pt>
                <c:pt idx="11">
                  <c:v>6.8250218722659623E-3</c:v>
                </c:pt>
                <c:pt idx="12">
                  <c:v>3.9646678780537077E-3</c:v>
                </c:pt>
                <c:pt idx="13">
                  <c:v>1.3934935764608411E-3</c:v>
                </c:pt>
                <c:pt idx="14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756D-480E-86A2-A4C09E90D81D}"/>
            </c:ext>
          </c:extLst>
        </c:ser>
        <c:ser>
          <c:idx val="36"/>
          <c:order val="32"/>
          <c:tx>
            <c:strRef>
              <c:f>SH!$EU$2</c:f>
              <c:strCache>
                <c:ptCount val="1"/>
                <c:pt idx="0">
                  <c:v>1987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SH!$EX$4:$EX$17</c:f>
              <c:numCache>
                <c:formatCode>0.0</c:formatCode>
                <c:ptCount val="14"/>
                <c:pt idx="0">
                  <c:v>0</c:v>
                </c:pt>
                <c:pt idx="1">
                  <c:v>25.462871287128714</c:v>
                </c:pt>
                <c:pt idx="2">
                  <c:v>67.900990099009903</c:v>
                </c:pt>
                <c:pt idx="3">
                  <c:v>98.314975247524757</c:v>
                </c:pt>
                <c:pt idx="4">
                  <c:v>122.83477722772277</c:v>
                </c:pt>
                <c:pt idx="5">
                  <c:v>144.99690594059405</c:v>
                </c:pt>
                <c:pt idx="6">
                  <c:v>166.92326732673268</c:v>
                </c:pt>
                <c:pt idx="7">
                  <c:v>190.26423267326734</c:v>
                </c:pt>
                <c:pt idx="8">
                  <c:v>214.3125</c:v>
                </c:pt>
                <c:pt idx="9">
                  <c:v>236.94616336633663</c:v>
                </c:pt>
                <c:pt idx="10">
                  <c:v>262.64480198019805</c:v>
                </c:pt>
                <c:pt idx="11">
                  <c:v>293.53032178217819</c:v>
                </c:pt>
                <c:pt idx="12">
                  <c:v>345.39913366336634</c:v>
                </c:pt>
                <c:pt idx="13">
                  <c:v>381</c:v>
                </c:pt>
              </c:numCache>
            </c:numRef>
          </c:xVal>
          <c:yVal>
            <c:numRef>
              <c:f>SH!$EY$4:$EY$17</c:f>
              <c:numCache>
                <c:formatCode>0.0000</c:formatCode>
                <c:ptCount val="14"/>
                <c:pt idx="0">
                  <c:v>0</c:v>
                </c:pt>
                <c:pt idx="1">
                  <c:v>4.5281617575580833E-3</c:v>
                </c:pt>
                <c:pt idx="2">
                  <c:v>8.0617381160688235E-3</c:v>
                </c:pt>
                <c:pt idx="3">
                  <c:v>1.0317189298706087E-2</c:v>
                </c:pt>
                <c:pt idx="4">
                  <c:v>1.2173920813089847E-2</c:v>
                </c:pt>
                <c:pt idx="5">
                  <c:v>1.2611604400513782E-2</c:v>
                </c:pt>
                <c:pt idx="6">
                  <c:v>1.3383681387652606E-2</c:v>
                </c:pt>
                <c:pt idx="7">
                  <c:v>1.3288604962115588E-2</c:v>
                </c:pt>
                <c:pt idx="8">
                  <c:v>1.2897530665809651E-2</c:v>
                </c:pt>
                <c:pt idx="9">
                  <c:v>1.1474529513598005E-2</c:v>
                </c:pt>
                <c:pt idx="10">
                  <c:v>1.005296757260183E-2</c:v>
                </c:pt>
                <c:pt idx="11">
                  <c:v>7.4809692266727566E-3</c:v>
                </c:pt>
                <c:pt idx="12">
                  <c:v>2.8243694703724968E-3</c:v>
                </c:pt>
                <c:pt idx="1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59F4-4F9D-9635-B912FBB0F04B}"/>
            </c:ext>
          </c:extLst>
        </c:ser>
        <c:ser>
          <c:idx val="0"/>
          <c:order val="33"/>
          <c:tx>
            <c:v>1985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SH!$FH$4:$FH$20</c:f>
              <c:numCache>
                <c:formatCode>0.0</c:formatCode>
                <c:ptCount val="17"/>
                <c:pt idx="0">
                  <c:v>0</c:v>
                </c:pt>
                <c:pt idx="1">
                  <c:v>27.146840148698885</c:v>
                </c:pt>
                <c:pt idx="2">
                  <c:v>77.899628252788105</c:v>
                </c:pt>
                <c:pt idx="3">
                  <c:v>110.94795539033458</c:v>
                </c:pt>
                <c:pt idx="4">
                  <c:v>128.65241635687732</c:v>
                </c:pt>
                <c:pt idx="5">
                  <c:v>145.17657992565057</c:v>
                </c:pt>
                <c:pt idx="6">
                  <c:v>161.70074349442379</c:v>
                </c:pt>
                <c:pt idx="7">
                  <c:v>179.40520446096656</c:v>
                </c:pt>
                <c:pt idx="8">
                  <c:v>198.28996282527882</c:v>
                </c:pt>
                <c:pt idx="9">
                  <c:v>215.99442379182159</c:v>
                </c:pt>
                <c:pt idx="10">
                  <c:v>231.92843866171006</c:v>
                </c:pt>
                <c:pt idx="11">
                  <c:v>251.40334572490707</c:v>
                </c:pt>
                <c:pt idx="12">
                  <c:v>275.59944237918216</c:v>
                </c:pt>
                <c:pt idx="13">
                  <c:v>304.51672862453529</c:v>
                </c:pt>
                <c:pt idx="14">
                  <c:v>351.02044609665427</c:v>
                </c:pt>
                <c:pt idx="15">
                  <c:v>381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SH!$FI$4:$FI$20</c:f>
              <c:numCache>
                <c:formatCode>0.0000</c:formatCode>
                <c:ptCount val="17"/>
                <c:pt idx="0">
                  <c:v>0</c:v>
                </c:pt>
                <c:pt idx="1">
                  <c:v>4.7887709688462857E-3</c:v>
                </c:pt>
                <c:pt idx="2">
                  <c:v>9.3196850393700778E-3</c:v>
                </c:pt>
                <c:pt idx="3">
                  <c:v>1.2179133858267716E-2</c:v>
                </c:pt>
                <c:pt idx="4">
                  <c:v>1.2708661417322827E-2</c:v>
                </c:pt>
                <c:pt idx="5">
                  <c:v>1.4524184476940396E-2</c:v>
                </c:pt>
                <c:pt idx="6">
                  <c:v>1.4524184476940384E-2</c:v>
                </c:pt>
                <c:pt idx="7">
                  <c:v>1.3238188976377957E-2</c:v>
                </c:pt>
                <c:pt idx="8">
                  <c:v>1.4297244094488173E-2</c:v>
                </c:pt>
                <c:pt idx="9">
                  <c:v>1.4524184476940382E-2</c:v>
                </c:pt>
                <c:pt idx="10">
                  <c:v>1.4337976983646281E-2</c:v>
                </c:pt>
                <c:pt idx="11">
                  <c:v>1.1014173228346455E-2</c:v>
                </c:pt>
                <c:pt idx="12">
                  <c:v>1.3717285339332586E-2</c:v>
                </c:pt>
                <c:pt idx="13">
                  <c:v>4.8413948256467894E-3</c:v>
                </c:pt>
                <c:pt idx="14">
                  <c:v>3.0020460040920101E-3</c:v>
                </c:pt>
                <c:pt idx="15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84D2-43CD-A4E6-B657D13D9EE6}"/>
            </c:ext>
          </c:extLst>
        </c:ser>
        <c:ser>
          <c:idx val="2"/>
          <c:order val="34"/>
          <c:tx>
            <c:v>1984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SH!$FM$4:$FM$19</c:f>
              <c:numCache>
                <c:formatCode>0.0</c:formatCode>
                <c:ptCount val="16"/>
                <c:pt idx="0">
                  <c:v>0</c:v>
                </c:pt>
                <c:pt idx="1">
                  <c:v>23.015799256505577</c:v>
                </c:pt>
                <c:pt idx="2">
                  <c:v>61.965613382899633</c:v>
                </c:pt>
                <c:pt idx="3">
                  <c:v>92.063197026022308</c:v>
                </c:pt>
                <c:pt idx="4">
                  <c:v>117.43959107806691</c:v>
                </c:pt>
                <c:pt idx="5">
                  <c:v>138.68494423791822</c:v>
                </c:pt>
                <c:pt idx="6">
                  <c:v>159.34014869888478</c:v>
                </c:pt>
                <c:pt idx="7">
                  <c:v>180.58550185873605</c:v>
                </c:pt>
                <c:pt idx="8">
                  <c:v>200.65055762081784</c:v>
                </c:pt>
                <c:pt idx="9">
                  <c:v>218.3550185873606</c:v>
                </c:pt>
                <c:pt idx="10">
                  <c:v>236.05947955390337</c:v>
                </c:pt>
                <c:pt idx="11">
                  <c:v>254.94423791821561</c:v>
                </c:pt>
                <c:pt idx="12">
                  <c:v>276.18959107806688</c:v>
                </c:pt>
                <c:pt idx="13">
                  <c:v>302.1561338289963</c:v>
                </c:pt>
                <c:pt idx="14">
                  <c:v>334.02416356877325</c:v>
                </c:pt>
                <c:pt idx="15">
                  <c:v>366.36431226765797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SH!$FN$4:$FN$19</c:f>
              <c:numCache>
                <c:formatCode>0.0000</c:formatCode>
                <c:ptCount val="16"/>
                <c:pt idx="0">
                  <c:v>0</c:v>
                </c:pt>
                <c:pt idx="1">
                  <c:v>3.4758732081566729E-3</c:v>
                </c:pt>
                <c:pt idx="2">
                  <c:v>7.8448527267424902E-3</c:v>
                </c:pt>
                <c:pt idx="3">
                  <c:v>1.0237532808398947E-2</c:v>
                </c:pt>
                <c:pt idx="4">
                  <c:v>1.3377538334024041E-2</c:v>
                </c:pt>
                <c:pt idx="5">
                  <c:v>1.3954608615099584E-2</c:v>
                </c:pt>
                <c:pt idx="6">
                  <c:v>1.4120734908136482E-2</c:v>
                </c:pt>
                <c:pt idx="7">
                  <c:v>1.4120734908136491E-2</c:v>
                </c:pt>
                <c:pt idx="8">
                  <c:v>1.5885826771653538E-2</c:v>
                </c:pt>
                <c:pt idx="9">
                  <c:v>1.5734533183352058E-2</c:v>
                </c:pt>
                <c:pt idx="10">
                  <c:v>1.2708661417322849E-2</c:v>
                </c:pt>
                <c:pt idx="11">
                  <c:v>1.1649606299212606E-2</c:v>
                </c:pt>
                <c:pt idx="12">
                  <c:v>9.3196850393700709E-3</c:v>
                </c:pt>
                <c:pt idx="13">
                  <c:v>7.7664041994750556E-3</c:v>
                </c:pt>
                <c:pt idx="14">
                  <c:v>4.5186351706036814E-3</c:v>
                </c:pt>
                <c:pt idx="15">
                  <c:v>1.7081534163068267E-3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84D2-43CD-A4E6-B657D13D9EE6}"/>
            </c:ext>
          </c:extLst>
        </c:ser>
        <c:ser>
          <c:idx val="3"/>
          <c:order val="35"/>
          <c:tx>
            <c:v>1983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SH!$FR$4:$FR$20</c:f>
              <c:numCache>
                <c:formatCode>0.0</c:formatCode>
                <c:ptCount val="17"/>
                <c:pt idx="0" formatCode="General">
                  <c:v>0</c:v>
                </c:pt>
                <c:pt idx="1">
                  <c:v>21.245353159851302</c:v>
                </c:pt>
                <c:pt idx="2">
                  <c:v>55.473977695167292</c:v>
                </c:pt>
                <c:pt idx="3">
                  <c:v>80.260223048327134</c:v>
                </c:pt>
                <c:pt idx="4">
                  <c:v>101.50557620817844</c:v>
                </c:pt>
                <c:pt idx="5">
                  <c:v>118.02973977695166</c:v>
                </c:pt>
                <c:pt idx="6">
                  <c:v>134.5539033457249</c:v>
                </c:pt>
                <c:pt idx="7">
                  <c:v>153.4386617100372</c:v>
                </c:pt>
                <c:pt idx="8">
                  <c:v>169.96282527881041</c:v>
                </c:pt>
                <c:pt idx="9">
                  <c:v>187.07713754646841</c:v>
                </c:pt>
                <c:pt idx="10">
                  <c:v>206.55204460966542</c:v>
                </c:pt>
                <c:pt idx="11">
                  <c:v>226.02695167286245</c:v>
                </c:pt>
                <c:pt idx="12">
                  <c:v>247.86245353159853</c:v>
                </c:pt>
                <c:pt idx="13">
                  <c:v>272.64869888475835</c:v>
                </c:pt>
                <c:pt idx="14">
                  <c:v>303.3364312267658</c:v>
                </c:pt>
                <c:pt idx="15">
                  <c:v>335.20446096654274</c:v>
                </c:pt>
                <c:pt idx="16">
                  <c:v>365.18401486988847</c:v>
                </c:pt>
              </c:numCache>
              <c:extLst xmlns:c15="http://schemas.microsoft.com/office/drawing/2012/chart" xmlns:c16r2="http://schemas.microsoft.com/office/drawing/2015/06/chart"/>
            </c:numRef>
          </c:xVal>
          <c:yVal>
            <c:numRef>
              <c:f>SH!$FS$4:$FS$20</c:f>
              <c:numCache>
                <c:formatCode>0.0000</c:formatCode>
                <c:ptCount val="17"/>
                <c:pt idx="0">
                  <c:v>0</c:v>
                </c:pt>
                <c:pt idx="1">
                  <c:v>3.5301837270341205E-3</c:v>
                </c:pt>
                <c:pt idx="2">
                  <c:v>7.220830350751611E-3</c:v>
                </c:pt>
                <c:pt idx="3">
                  <c:v>1.0061023622047241E-2</c:v>
                </c:pt>
                <c:pt idx="4">
                  <c:v>1.1914370078740175E-2</c:v>
                </c:pt>
                <c:pt idx="5">
                  <c:v>1.4120734908136463E-2</c:v>
                </c:pt>
                <c:pt idx="6">
                  <c:v>1.3238188976377947E-2</c:v>
                </c:pt>
                <c:pt idx="7">
                  <c:v>1.5885826771653552E-2</c:v>
                </c:pt>
                <c:pt idx="8">
                  <c:v>1.5885826771653531E-2</c:v>
                </c:pt>
                <c:pt idx="9">
                  <c:v>1.3082445576655869E-2</c:v>
                </c:pt>
                <c:pt idx="10">
                  <c:v>1.5223917322834655E-2</c:v>
                </c:pt>
                <c:pt idx="11">
                  <c:v>1.370541917554423E-2</c:v>
                </c:pt>
                <c:pt idx="12">
                  <c:v>1.270866141732282E-2</c:v>
                </c:pt>
                <c:pt idx="13">
                  <c:v>9.6277738010021492E-3</c:v>
                </c:pt>
                <c:pt idx="14">
                  <c:v>7.7664041994750677E-3</c:v>
                </c:pt>
                <c:pt idx="15">
                  <c:v>4.4127296587926504E-3</c:v>
                </c:pt>
                <c:pt idx="16">
                  <c:v>1.5806792807615546E-3</c:v>
                </c:pt>
              </c:numCache>
              <c:extLst xmlns:c15="http://schemas.microsoft.com/office/drawing/2012/chart" xmlns:c16r2="http://schemas.microsoft.com/office/drawing/2015/06/chart"/>
            </c:numRef>
          </c:y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3-84D2-43CD-A4E6-B657D13D9EE6}"/>
            </c:ext>
          </c:extLst>
        </c:ser>
        <c:ser>
          <c:idx val="4"/>
          <c:order val="36"/>
          <c:tx>
            <c:v>1982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SH!$FW$4:$FW$25</c:f>
              <c:numCache>
                <c:formatCode>0.0</c:formatCode>
                <c:ptCount val="22"/>
                <c:pt idx="0" formatCode="General">
                  <c:v>0</c:v>
                </c:pt>
                <c:pt idx="1">
                  <c:v>15.343866171003718</c:v>
                </c:pt>
                <c:pt idx="2">
                  <c:v>44.85130111524164</c:v>
                </c:pt>
                <c:pt idx="3">
                  <c:v>66.096654275092931</c:v>
                </c:pt>
                <c:pt idx="4">
                  <c:v>87.342007434944236</c:v>
                </c:pt>
                <c:pt idx="5">
                  <c:v>110.94795539033458</c:v>
                </c:pt>
                <c:pt idx="6">
                  <c:v>125.11152416356879</c:v>
                </c:pt>
                <c:pt idx="7">
                  <c:v>139.27509293680299</c:v>
                </c:pt>
                <c:pt idx="8">
                  <c:v>155.79925650557621</c:v>
                </c:pt>
                <c:pt idx="9">
                  <c:v>169.96282527881041</c:v>
                </c:pt>
                <c:pt idx="10">
                  <c:v>184.12639405204459</c:v>
                </c:pt>
                <c:pt idx="11">
                  <c:v>198.28996282527879</c:v>
                </c:pt>
                <c:pt idx="12">
                  <c:v>212.453531598513</c:v>
                </c:pt>
                <c:pt idx="13">
                  <c:v>226.6171003717472</c:v>
                </c:pt>
                <c:pt idx="14">
                  <c:v>240.7806691449814</c:v>
                </c:pt>
                <c:pt idx="15">
                  <c:v>254.94423791821561</c:v>
                </c:pt>
                <c:pt idx="16">
                  <c:v>271.46840148698885</c:v>
                </c:pt>
                <c:pt idx="17">
                  <c:v>289.17286245353159</c:v>
                </c:pt>
                <c:pt idx="18">
                  <c:v>306.87732342007439</c:v>
                </c:pt>
                <c:pt idx="19">
                  <c:v>324.58178438661713</c:v>
                </c:pt>
                <c:pt idx="20">
                  <c:v>344.64684014869886</c:v>
                </c:pt>
                <c:pt idx="21">
                  <c:v>368.72490706319701</c:v>
                </c:pt>
              </c:numCache>
            </c:numRef>
          </c:xVal>
          <c:yVal>
            <c:numRef>
              <c:f>SH!$FX$4:$FX$25</c:f>
              <c:numCache>
                <c:formatCode>0.0000</c:formatCode>
                <c:ptCount val="22"/>
                <c:pt idx="0">
                  <c:v>0</c:v>
                </c:pt>
                <c:pt idx="1">
                  <c:v>4.8879466989703206E-3</c:v>
                </c:pt>
                <c:pt idx="2">
                  <c:v>4.4127296587926522E-3</c:v>
                </c:pt>
                <c:pt idx="3">
                  <c:v>1.5885826771653545E-2</c:v>
                </c:pt>
                <c:pt idx="4">
                  <c:v>9.7080052493438308E-3</c:v>
                </c:pt>
                <c:pt idx="5">
                  <c:v>7.9429133858267692E-3</c:v>
                </c:pt>
                <c:pt idx="6">
                  <c:v>1.5885826771653538E-2</c:v>
                </c:pt>
                <c:pt idx="7">
                  <c:v>1.0590551181102362E-2</c:v>
                </c:pt>
                <c:pt idx="8">
                  <c:v>1.7650918635170602E-2</c:v>
                </c:pt>
                <c:pt idx="9">
                  <c:v>1.7650918635170602E-2</c:v>
                </c:pt>
                <c:pt idx="10">
                  <c:v>1.5532808398950174E-2</c:v>
                </c:pt>
                <c:pt idx="11">
                  <c:v>1.6238845144356952E-2</c:v>
                </c:pt>
                <c:pt idx="12">
                  <c:v>1.4120734908136461E-2</c:v>
                </c:pt>
                <c:pt idx="13">
                  <c:v>1.4120734908136492E-2</c:v>
                </c:pt>
                <c:pt idx="14">
                  <c:v>1.0590551181102354E-2</c:v>
                </c:pt>
                <c:pt idx="15">
                  <c:v>1.6238845144356917E-2</c:v>
                </c:pt>
                <c:pt idx="16">
                  <c:v>9.0019685039370197E-3</c:v>
                </c:pt>
                <c:pt idx="17">
                  <c:v>1.2103487064116987E-2</c:v>
                </c:pt>
                <c:pt idx="18">
                  <c:v>6.6190944881889683E-3</c:v>
                </c:pt>
                <c:pt idx="19">
                  <c:v>7.5646794150731099E-3</c:v>
                </c:pt>
                <c:pt idx="20">
                  <c:v>5.2952755905511968E-3</c:v>
                </c:pt>
                <c:pt idx="21">
                  <c:v>2.443973349485159E-3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D2-43CD-A4E6-B657D13D9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139112"/>
        <c:axId val="433139504"/>
        <c:extLst xmlns:c16r2="http://schemas.microsoft.com/office/drawing/2015/06/chart"/>
      </c:scatterChart>
      <c:valAx>
        <c:axId val="433139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Control Rod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9504"/>
        <c:crosses val="autoZero"/>
        <c:crossBetween val="midCat"/>
      </c:valAx>
      <c:valAx>
        <c:axId val="43313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Diff.</a:t>
                </a:r>
                <a:r>
                  <a:rPr lang="en-MY" baseline="0"/>
                  <a:t> Worth ($/mm)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9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7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31402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23659" cy="60867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23659" cy="60867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6200775" y="5219701"/>
    <xdr:ext cx="5172075" cy="245745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09601" y="5229226"/>
    <xdr:ext cx="5105399" cy="2438400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23659" cy="60867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23659" cy="60867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23659" cy="60867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88311" y="4024781"/>
    <xdr:ext cx="6872940" cy="3352426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900147" y="3996766"/>
    <xdr:ext cx="6704853" cy="335242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23659" cy="60867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23659" cy="60867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609601" y="4067175"/>
    <xdr:ext cx="6791324" cy="3000375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924801" y="4067176"/>
    <xdr:ext cx="6115050" cy="3114674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23659" cy="60867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23659" cy="60867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609600" y="3867151"/>
    <xdr:ext cx="6848475" cy="3295649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905750" y="3867151"/>
    <xdr:ext cx="6753225" cy="329565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X125"/>
  <sheetViews>
    <sheetView tabSelected="1" zoomScale="102" zoomScaleNormal="102" workbookViewId="0">
      <selection activeCell="B2" sqref="B2:E2"/>
    </sheetView>
  </sheetViews>
  <sheetFormatPr defaultRowHeight="15" x14ac:dyDescent="0.25"/>
  <cols>
    <col min="3" max="3" width="9.28515625" bestFit="1" customWidth="1"/>
  </cols>
  <sheetData>
    <row r="1" spans="2:180" ht="15.75" thickBot="1" x14ac:dyDescent="0.3">
      <c r="F1" s="9"/>
      <c r="G1" s="9"/>
      <c r="H1" s="9"/>
      <c r="I1" s="9"/>
      <c r="FA1" s="82">
        <v>43821</v>
      </c>
      <c r="FF1" s="82">
        <v>43820</v>
      </c>
      <c r="FK1" s="82">
        <v>43825</v>
      </c>
      <c r="FP1" s="82">
        <v>43828</v>
      </c>
      <c r="FU1" s="82">
        <v>43653</v>
      </c>
    </row>
    <row r="2" spans="2:180" x14ac:dyDescent="0.25">
      <c r="B2" s="83">
        <v>2019</v>
      </c>
      <c r="C2" s="84"/>
      <c r="D2" s="90"/>
      <c r="E2" s="85"/>
      <c r="F2" s="83">
        <v>2018</v>
      </c>
      <c r="G2" s="84"/>
      <c r="H2" s="84"/>
      <c r="I2" s="85"/>
      <c r="J2" s="83">
        <v>2017</v>
      </c>
      <c r="K2" s="84"/>
      <c r="L2" s="84"/>
      <c r="M2" s="85"/>
      <c r="N2" s="83">
        <v>2016</v>
      </c>
      <c r="O2" s="84"/>
      <c r="P2" s="84"/>
      <c r="Q2" s="85"/>
      <c r="R2" s="83">
        <v>2015</v>
      </c>
      <c r="S2" s="84"/>
      <c r="T2" s="84"/>
      <c r="U2" s="85"/>
      <c r="V2" s="83" t="s">
        <v>6</v>
      </c>
      <c r="W2" s="84"/>
      <c r="X2" s="84"/>
      <c r="Y2" s="85"/>
      <c r="Z2" s="83">
        <v>2013</v>
      </c>
      <c r="AA2" s="84"/>
      <c r="AB2" s="84"/>
      <c r="AC2" s="84"/>
      <c r="AD2" s="85"/>
      <c r="AE2" s="83">
        <v>2012</v>
      </c>
      <c r="AF2" s="84"/>
      <c r="AG2" s="84"/>
      <c r="AH2" s="84"/>
      <c r="AI2" s="85"/>
      <c r="AJ2" s="87">
        <v>2011</v>
      </c>
      <c r="AK2" s="88"/>
      <c r="AL2" s="88"/>
      <c r="AM2" s="88"/>
      <c r="AN2" s="89"/>
      <c r="AO2" s="83">
        <v>2010</v>
      </c>
      <c r="AP2" s="84"/>
      <c r="AQ2" s="84"/>
      <c r="AR2" s="84"/>
      <c r="AS2" s="85"/>
      <c r="AT2" s="83">
        <v>2009</v>
      </c>
      <c r="AU2" s="84"/>
      <c r="AV2" s="84"/>
      <c r="AW2" s="84"/>
      <c r="AX2" s="85"/>
      <c r="AY2" s="83" t="s">
        <v>5</v>
      </c>
      <c r="AZ2" s="84"/>
      <c r="BA2" s="84"/>
      <c r="BB2" s="84"/>
      <c r="BC2" s="85"/>
      <c r="BD2" s="83">
        <v>2007</v>
      </c>
      <c r="BE2" s="84"/>
      <c r="BF2" s="84"/>
      <c r="BG2" s="84"/>
      <c r="BH2" s="85"/>
      <c r="BI2" s="83">
        <v>2006</v>
      </c>
      <c r="BJ2" s="84"/>
      <c r="BK2" s="84"/>
      <c r="BL2" s="84"/>
      <c r="BM2" s="85"/>
      <c r="BN2" s="83">
        <v>2005</v>
      </c>
      <c r="BO2" s="84"/>
      <c r="BP2" s="84"/>
      <c r="BQ2" s="84"/>
      <c r="BR2" s="85"/>
      <c r="BS2" s="83">
        <v>2003</v>
      </c>
      <c r="BT2" s="84"/>
      <c r="BU2" s="84"/>
      <c r="BV2" s="84"/>
      <c r="BW2" s="85"/>
      <c r="BX2" s="83">
        <v>2001</v>
      </c>
      <c r="BY2" s="84"/>
      <c r="BZ2" s="84"/>
      <c r="CA2" s="84"/>
      <c r="CB2" s="85"/>
      <c r="CC2" s="83">
        <v>2000</v>
      </c>
      <c r="CD2" s="84"/>
      <c r="CE2" s="84"/>
      <c r="CF2" s="84"/>
      <c r="CG2" s="85"/>
      <c r="CH2" s="83">
        <v>1998</v>
      </c>
      <c r="CI2" s="84"/>
      <c r="CJ2" s="84"/>
      <c r="CK2" s="84"/>
      <c r="CL2" s="85"/>
      <c r="CM2" s="83">
        <v>1997</v>
      </c>
      <c r="CN2" s="84"/>
      <c r="CO2" s="84"/>
      <c r="CP2" s="84"/>
      <c r="CQ2" s="85"/>
      <c r="CR2" s="86">
        <v>1996</v>
      </c>
      <c r="CS2" s="84"/>
      <c r="CT2" s="84"/>
      <c r="CU2" s="84"/>
      <c r="CV2" s="85"/>
      <c r="CW2" s="86">
        <v>1995</v>
      </c>
      <c r="CX2" s="84"/>
      <c r="CY2" s="84"/>
      <c r="CZ2" s="84"/>
      <c r="DA2" s="85"/>
      <c r="DB2" s="83">
        <v>1994</v>
      </c>
      <c r="DC2" s="84"/>
      <c r="DD2" s="84"/>
      <c r="DE2" s="84"/>
      <c r="DF2" s="85"/>
      <c r="DG2" s="83">
        <v>1993</v>
      </c>
      <c r="DH2" s="84"/>
      <c r="DI2" s="84"/>
      <c r="DJ2" s="84"/>
      <c r="DK2" s="85"/>
      <c r="DL2" s="83" t="s">
        <v>10</v>
      </c>
      <c r="DM2" s="84"/>
      <c r="DN2" s="84"/>
      <c r="DO2" s="84"/>
      <c r="DP2" s="90"/>
      <c r="DQ2" s="83">
        <v>1992</v>
      </c>
      <c r="DR2" s="84"/>
      <c r="DS2" s="84"/>
      <c r="DT2" s="84"/>
      <c r="DU2" s="85"/>
      <c r="DV2" s="83">
        <v>1991</v>
      </c>
      <c r="DW2" s="84"/>
      <c r="DX2" s="84"/>
      <c r="DY2" s="84"/>
      <c r="DZ2" s="85"/>
      <c r="EA2" s="83">
        <v>1990</v>
      </c>
      <c r="EB2" s="84"/>
      <c r="EC2" s="84"/>
      <c r="ED2" s="84"/>
      <c r="EE2" s="85"/>
      <c r="EF2" s="83" t="s">
        <v>9</v>
      </c>
      <c r="EG2" s="84"/>
      <c r="EH2" s="84"/>
      <c r="EI2" s="84"/>
      <c r="EJ2" s="90"/>
      <c r="EK2" s="83">
        <v>1988</v>
      </c>
      <c r="EL2" s="84"/>
      <c r="EM2" s="84"/>
      <c r="EN2" s="84"/>
      <c r="EO2" s="85"/>
      <c r="EP2" s="83" t="s">
        <v>8</v>
      </c>
      <c r="EQ2" s="84"/>
      <c r="ER2" s="84"/>
      <c r="ES2" s="84"/>
      <c r="ET2" s="90"/>
      <c r="EU2" s="83">
        <v>1987</v>
      </c>
      <c r="EV2" s="84"/>
      <c r="EW2" s="84"/>
      <c r="EX2" s="84"/>
      <c r="EY2" s="85"/>
      <c r="EZ2" s="83">
        <v>1986</v>
      </c>
      <c r="FA2" s="84"/>
      <c r="FB2" s="84"/>
      <c r="FC2" s="84"/>
      <c r="FD2" s="85"/>
      <c r="FE2" s="83">
        <v>1985</v>
      </c>
      <c r="FF2" s="84"/>
      <c r="FG2" s="84"/>
      <c r="FH2" s="84"/>
      <c r="FI2" s="85"/>
      <c r="FJ2" s="83">
        <v>1984</v>
      </c>
      <c r="FK2" s="84"/>
      <c r="FL2" s="84"/>
      <c r="FM2" s="84"/>
      <c r="FN2" s="85"/>
      <c r="FO2" s="83">
        <v>1983</v>
      </c>
      <c r="FP2" s="84"/>
      <c r="FQ2" s="84"/>
      <c r="FR2" s="84"/>
      <c r="FS2" s="85"/>
      <c r="FT2" s="83">
        <v>1982</v>
      </c>
      <c r="FU2" s="84"/>
      <c r="FV2" s="84"/>
      <c r="FW2" s="84"/>
      <c r="FX2" s="85"/>
    </row>
    <row r="3" spans="2:180" x14ac:dyDescent="0.25">
      <c r="B3" s="2" t="s">
        <v>1</v>
      </c>
      <c r="C3" s="1" t="s">
        <v>3</v>
      </c>
      <c r="D3" s="6" t="s">
        <v>2</v>
      </c>
      <c r="E3" s="3" t="s">
        <v>0</v>
      </c>
      <c r="F3" s="51" t="s">
        <v>1</v>
      </c>
      <c r="G3" s="1" t="s">
        <v>3</v>
      </c>
      <c r="H3" s="1" t="s">
        <v>2</v>
      </c>
      <c r="I3" s="3" t="s">
        <v>0</v>
      </c>
      <c r="J3" s="51" t="s">
        <v>1</v>
      </c>
      <c r="K3" s="1" t="s">
        <v>3</v>
      </c>
      <c r="L3" s="1" t="s">
        <v>2</v>
      </c>
      <c r="M3" s="3" t="s">
        <v>0</v>
      </c>
      <c r="N3" s="51" t="s">
        <v>1</v>
      </c>
      <c r="O3" s="1" t="s">
        <v>3</v>
      </c>
      <c r="P3" s="1" t="s">
        <v>2</v>
      </c>
      <c r="Q3" s="3" t="s">
        <v>0</v>
      </c>
      <c r="R3" s="51" t="s">
        <v>1</v>
      </c>
      <c r="S3" s="1" t="s">
        <v>3</v>
      </c>
      <c r="T3" s="1" t="s">
        <v>2</v>
      </c>
      <c r="U3" s="3" t="s">
        <v>0</v>
      </c>
      <c r="V3" s="51" t="s">
        <v>1</v>
      </c>
      <c r="W3" s="1" t="s">
        <v>3</v>
      </c>
      <c r="X3" s="1" t="s">
        <v>2</v>
      </c>
      <c r="Y3" s="3" t="s">
        <v>0</v>
      </c>
      <c r="Z3" s="2" t="s">
        <v>4</v>
      </c>
      <c r="AA3" s="11" t="s">
        <v>1</v>
      </c>
      <c r="AB3" s="1" t="s">
        <v>3</v>
      </c>
      <c r="AC3" s="1" t="s">
        <v>2</v>
      </c>
      <c r="AD3" s="3" t="s">
        <v>0</v>
      </c>
      <c r="AE3" s="2" t="s">
        <v>4</v>
      </c>
      <c r="AF3" s="11" t="s">
        <v>1</v>
      </c>
      <c r="AG3" s="1" t="s">
        <v>3</v>
      </c>
      <c r="AH3" s="1" t="s">
        <v>2</v>
      </c>
      <c r="AI3" s="3" t="s">
        <v>0</v>
      </c>
      <c r="AJ3" s="2" t="s">
        <v>4</v>
      </c>
      <c r="AK3" s="11" t="s">
        <v>1</v>
      </c>
      <c r="AL3" s="1" t="s">
        <v>3</v>
      </c>
      <c r="AM3" s="1" t="s">
        <v>2</v>
      </c>
      <c r="AN3" s="3" t="s">
        <v>0</v>
      </c>
      <c r="AO3" s="2" t="s">
        <v>4</v>
      </c>
      <c r="AP3" s="11" t="s">
        <v>1</v>
      </c>
      <c r="AQ3" s="1" t="s">
        <v>3</v>
      </c>
      <c r="AR3" s="1" t="s">
        <v>2</v>
      </c>
      <c r="AS3" s="3" t="s">
        <v>0</v>
      </c>
      <c r="AT3" s="2" t="s">
        <v>4</v>
      </c>
      <c r="AU3" s="11" t="s">
        <v>1</v>
      </c>
      <c r="AV3" s="1" t="s">
        <v>3</v>
      </c>
      <c r="AW3" s="1" t="s">
        <v>2</v>
      </c>
      <c r="AX3" s="3" t="s">
        <v>0</v>
      </c>
      <c r="AY3" s="2" t="s">
        <v>4</v>
      </c>
      <c r="AZ3" s="11" t="s">
        <v>1</v>
      </c>
      <c r="BA3" s="1" t="s">
        <v>3</v>
      </c>
      <c r="BB3" s="1" t="s">
        <v>2</v>
      </c>
      <c r="BC3" s="3" t="s">
        <v>0</v>
      </c>
      <c r="BD3" s="2" t="s">
        <v>4</v>
      </c>
      <c r="BE3" s="11" t="s">
        <v>1</v>
      </c>
      <c r="BF3" s="1" t="s">
        <v>3</v>
      </c>
      <c r="BG3" s="1" t="s">
        <v>2</v>
      </c>
      <c r="BH3" s="3" t="s">
        <v>0</v>
      </c>
      <c r="BI3" s="2" t="s">
        <v>4</v>
      </c>
      <c r="BJ3" s="11" t="s">
        <v>1</v>
      </c>
      <c r="BK3" s="1" t="s">
        <v>3</v>
      </c>
      <c r="BL3" s="1" t="s">
        <v>2</v>
      </c>
      <c r="BM3" s="3" t="s">
        <v>0</v>
      </c>
      <c r="BN3" s="2" t="s">
        <v>4</v>
      </c>
      <c r="BO3" s="11" t="s">
        <v>1</v>
      </c>
      <c r="BP3" s="1" t="s">
        <v>3</v>
      </c>
      <c r="BQ3" s="1" t="s">
        <v>2</v>
      </c>
      <c r="BR3" s="3" t="s">
        <v>0</v>
      </c>
      <c r="BS3" s="18" t="s">
        <v>4</v>
      </c>
      <c r="BT3" s="1" t="s">
        <v>1</v>
      </c>
      <c r="BU3" s="1" t="s">
        <v>3</v>
      </c>
      <c r="BV3" s="1" t="s">
        <v>2</v>
      </c>
      <c r="BW3" s="3" t="s">
        <v>0</v>
      </c>
      <c r="BX3" s="2" t="s">
        <v>4</v>
      </c>
      <c r="BY3" s="11" t="s">
        <v>1</v>
      </c>
      <c r="BZ3" s="1" t="s">
        <v>3</v>
      </c>
      <c r="CA3" s="1" t="s">
        <v>2</v>
      </c>
      <c r="CB3" s="3" t="s">
        <v>0</v>
      </c>
      <c r="CC3" s="2" t="s">
        <v>4</v>
      </c>
      <c r="CD3" s="11" t="s">
        <v>1</v>
      </c>
      <c r="CE3" s="1" t="s">
        <v>3</v>
      </c>
      <c r="CF3" s="1" t="s">
        <v>2</v>
      </c>
      <c r="CG3" s="3" t="s">
        <v>0</v>
      </c>
      <c r="CH3" s="2" t="s">
        <v>4</v>
      </c>
      <c r="CI3" s="11" t="s">
        <v>1</v>
      </c>
      <c r="CJ3" s="1" t="s">
        <v>3</v>
      </c>
      <c r="CK3" s="1" t="s">
        <v>2</v>
      </c>
      <c r="CL3" s="3" t="s">
        <v>0</v>
      </c>
      <c r="CM3" s="2" t="s">
        <v>4</v>
      </c>
      <c r="CN3" s="11" t="s">
        <v>1</v>
      </c>
      <c r="CO3" s="1" t="s">
        <v>3</v>
      </c>
      <c r="CP3" s="1" t="s">
        <v>2</v>
      </c>
      <c r="CQ3" s="3" t="s">
        <v>0</v>
      </c>
      <c r="CR3" s="63" t="s">
        <v>4</v>
      </c>
      <c r="CS3" s="11" t="s">
        <v>1</v>
      </c>
      <c r="CT3" s="1" t="s">
        <v>3</v>
      </c>
      <c r="CU3" s="1" t="s">
        <v>2</v>
      </c>
      <c r="CV3" s="3" t="s">
        <v>0</v>
      </c>
      <c r="CW3" s="63" t="s">
        <v>4</v>
      </c>
      <c r="CX3" s="11" t="s">
        <v>1</v>
      </c>
      <c r="CY3" s="1" t="s">
        <v>3</v>
      </c>
      <c r="CZ3" s="1" t="s">
        <v>2</v>
      </c>
      <c r="DA3" s="3" t="s">
        <v>0</v>
      </c>
      <c r="DB3" s="2" t="s">
        <v>4</v>
      </c>
      <c r="DC3" s="11" t="s">
        <v>1</v>
      </c>
      <c r="DD3" s="1" t="s">
        <v>3</v>
      </c>
      <c r="DE3" s="1" t="s">
        <v>2</v>
      </c>
      <c r="DF3" s="3" t="s">
        <v>0</v>
      </c>
      <c r="DG3" s="2" t="s">
        <v>4</v>
      </c>
      <c r="DH3" s="11" t="s">
        <v>1</v>
      </c>
      <c r="DI3" s="1" t="s">
        <v>3</v>
      </c>
      <c r="DJ3" s="1" t="s">
        <v>2</v>
      </c>
      <c r="DK3" s="3" t="s">
        <v>0</v>
      </c>
      <c r="DL3" s="2" t="s">
        <v>4</v>
      </c>
      <c r="DM3" s="11" t="s">
        <v>1</v>
      </c>
      <c r="DN3" s="1" t="s">
        <v>3</v>
      </c>
      <c r="DO3" s="1" t="s">
        <v>2</v>
      </c>
      <c r="DP3" s="6" t="s">
        <v>0</v>
      </c>
      <c r="DQ3" s="2" t="s">
        <v>4</v>
      </c>
      <c r="DR3" s="11" t="s">
        <v>1</v>
      </c>
      <c r="DS3" s="1" t="s">
        <v>3</v>
      </c>
      <c r="DT3" s="1" t="s">
        <v>2</v>
      </c>
      <c r="DU3" s="3" t="s">
        <v>0</v>
      </c>
      <c r="DV3" s="2" t="s">
        <v>4</v>
      </c>
      <c r="DW3" s="11" t="s">
        <v>1</v>
      </c>
      <c r="DX3" s="1" t="s">
        <v>3</v>
      </c>
      <c r="DY3" s="1" t="s">
        <v>2</v>
      </c>
      <c r="DZ3" s="3" t="s">
        <v>0</v>
      </c>
      <c r="EA3" s="2" t="s">
        <v>4</v>
      </c>
      <c r="EB3" s="11" t="s">
        <v>1</v>
      </c>
      <c r="EC3" s="1" t="s">
        <v>3</v>
      </c>
      <c r="ED3" s="1" t="s">
        <v>2</v>
      </c>
      <c r="EE3" s="3" t="s">
        <v>0</v>
      </c>
      <c r="EF3" s="2" t="s">
        <v>4</v>
      </c>
      <c r="EG3" s="11" t="s">
        <v>1</v>
      </c>
      <c r="EH3" s="1" t="s">
        <v>3</v>
      </c>
      <c r="EI3" s="1" t="s">
        <v>2</v>
      </c>
      <c r="EJ3" s="6" t="s">
        <v>0</v>
      </c>
      <c r="EK3" s="2" t="s">
        <v>4</v>
      </c>
      <c r="EL3" s="11" t="s">
        <v>1</v>
      </c>
      <c r="EM3" s="1" t="s">
        <v>3</v>
      </c>
      <c r="EN3" s="1" t="s">
        <v>2</v>
      </c>
      <c r="EO3" s="3" t="s">
        <v>0</v>
      </c>
      <c r="EP3" s="2" t="s">
        <v>4</v>
      </c>
      <c r="EQ3" s="11" t="s">
        <v>1</v>
      </c>
      <c r="ER3" s="1" t="s">
        <v>3</v>
      </c>
      <c r="ES3" s="1" t="s">
        <v>2</v>
      </c>
      <c r="ET3" s="6" t="s">
        <v>0</v>
      </c>
      <c r="EU3" s="2" t="s">
        <v>4</v>
      </c>
      <c r="EV3" s="11" t="s">
        <v>1</v>
      </c>
      <c r="EW3" s="1" t="s">
        <v>3</v>
      </c>
      <c r="EX3" s="1" t="s">
        <v>2</v>
      </c>
      <c r="EY3" s="3" t="s">
        <v>0</v>
      </c>
      <c r="EZ3" s="2" t="s">
        <v>4</v>
      </c>
      <c r="FA3" s="11" t="s">
        <v>1</v>
      </c>
      <c r="FB3" s="1" t="s">
        <v>3</v>
      </c>
      <c r="FC3" s="1" t="s">
        <v>2</v>
      </c>
      <c r="FD3" s="3" t="s">
        <v>0</v>
      </c>
      <c r="FE3" s="2" t="s">
        <v>4</v>
      </c>
      <c r="FF3" s="11" t="s">
        <v>1</v>
      </c>
      <c r="FG3" s="1" t="s">
        <v>3</v>
      </c>
      <c r="FH3" s="1" t="s">
        <v>2</v>
      </c>
      <c r="FI3" s="3" t="s">
        <v>0</v>
      </c>
      <c r="FJ3" s="2" t="s">
        <v>4</v>
      </c>
      <c r="FK3" s="11" t="s">
        <v>1</v>
      </c>
      <c r="FL3" s="1" t="s">
        <v>3</v>
      </c>
      <c r="FM3" s="1" t="s">
        <v>2</v>
      </c>
      <c r="FN3" s="3" t="s">
        <v>0</v>
      </c>
      <c r="FO3" s="2" t="s">
        <v>4</v>
      </c>
      <c r="FP3" s="11" t="s">
        <v>1</v>
      </c>
      <c r="FQ3" s="1" t="s">
        <v>3</v>
      </c>
      <c r="FR3" s="1" t="s">
        <v>2</v>
      </c>
      <c r="FS3" s="3" t="s">
        <v>0</v>
      </c>
      <c r="FT3" s="2" t="s">
        <v>4</v>
      </c>
      <c r="FU3" s="11" t="s">
        <v>1</v>
      </c>
      <c r="FV3" s="1" t="s">
        <v>3</v>
      </c>
      <c r="FW3" s="1" t="s">
        <v>2</v>
      </c>
      <c r="FX3" s="3" t="s">
        <v>0</v>
      </c>
    </row>
    <row r="4" spans="2:180" x14ac:dyDescent="0.25">
      <c r="B4" s="2">
        <v>0</v>
      </c>
      <c r="C4" s="1">
        <v>0</v>
      </c>
      <c r="D4" s="7">
        <v>0</v>
      </c>
      <c r="E4" s="3">
        <v>0</v>
      </c>
      <c r="F4" s="52">
        <v>0</v>
      </c>
      <c r="G4" s="1">
        <v>0</v>
      </c>
      <c r="H4" s="26">
        <v>0</v>
      </c>
      <c r="I4" s="14">
        <v>0</v>
      </c>
      <c r="J4" s="52">
        <v>0</v>
      </c>
      <c r="K4" s="1">
        <v>0</v>
      </c>
      <c r="L4" s="26">
        <v>0</v>
      </c>
      <c r="M4" s="14">
        <v>0</v>
      </c>
      <c r="N4" s="52">
        <v>0</v>
      </c>
      <c r="O4" s="1">
        <v>0</v>
      </c>
      <c r="P4" s="26">
        <v>0</v>
      </c>
      <c r="Q4" s="14">
        <v>0</v>
      </c>
      <c r="R4" s="52">
        <v>0</v>
      </c>
      <c r="S4" s="1">
        <v>0</v>
      </c>
      <c r="T4" s="26">
        <v>0</v>
      </c>
      <c r="U4" s="14">
        <v>0</v>
      </c>
      <c r="V4" s="52">
        <v>0</v>
      </c>
      <c r="W4" s="1">
        <v>0</v>
      </c>
      <c r="X4" s="26">
        <v>0</v>
      </c>
      <c r="Y4" s="14">
        <v>0</v>
      </c>
      <c r="Z4" s="2">
        <v>57</v>
      </c>
      <c r="AA4" s="12">
        <f>(Z4-57)/(966-57)*415</f>
        <v>0</v>
      </c>
      <c r="AB4" s="1">
        <v>0</v>
      </c>
      <c r="AC4" s="26">
        <v>0</v>
      </c>
      <c r="AD4" s="14">
        <v>0</v>
      </c>
      <c r="AE4" s="2">
        <v>60</v>
      </c>
      <c r="AF4" s="12">
        <f>(AE4-60)/(967-60)*415</f>
        <v>0</v>
      </c>
      <c r="AG4" s="1">
        <v>0</v>
      </c>
      <c r="AH4" s="26">
        <v>0</v>
      </c>
      <c r="AI4" s="14">
        <v>0</v>
      </c>
      <c r="AJ4" s="2">
        <v>58</v>
      </c>
      <c r="AK4" s="12">
        <f t="shared" ref="AK4:AK19" si="0">(AJ4-58)/(968-58)*415</f>
        <v>0</v>
      </c>
      <c r="AL4" s="1">
        <v>0</v>
      </c>
      <c r="AM4" s="26">
        <v>0</v>
      </c>
      <c r="AN4" s="14">
        <v>0</v>
      </c>
      <c r="AO4" s="2">
        <v>61</v>
      </c>
      <c r="AP4" s="12">
        <f t="shared" ref="AP4:AP17" si="1">(AO4-61)/(968-61)*415</f>
        <v>0</v>
      </c>
      <c r="AQ4" s="1">
        <v>0</v>
      </c>
      <c r="AR4" s="26">
        <v>0</v>
      </c>
      <c r="AS4" s="14">
        <v>0</v>
      </c>
      <c r="AT4" s="2">
        <v>51</v>
      </c>
      <c r="AU4" s="12">
        <f t="shared" ref="AU4:AU19" si="2">(AT4-51)/(967-51)*415</f>
        <v>0</v>
      </c>
      <c r="AV4" s="1">
        <v>0</v>
      </c>
      <c r="AW4" s="26">
        <v>0</v>
      </c>
      <c r="AX4" s="14">
        <v>0</v>
      </c>
      <c r="AY4" s="2">
        <v>51</v>
      </c>
      <c r="AZ4" s="12">
        <f t="shared" ref="AZ4:AZ18" si="3">(AY4-51)/(967-51)*415</f>
        <v>0</v>
      </c>
      <c r="BA4" s="1">
        <v>0</v>
      </c>
      <c r="BB4" s="26">
        <v>0</v>
      </c>
      <c r="BC4" s="14">
        <v>0</v>
      </c>
      <c r="BD4" s="2">
        <v>49</v>
      </c>
      <c r="BE4" s="12">
        <f t="shared" ref="BE4:BE19" si="4">(BD4-49)/(955-49)*415</f>
        <v>0</v>
      </c>
      <c r="BF4" s="1">
        <v>0</v>
      </c>
      <c r="BG4" s="26">
        <v>0</v>
      </c>
      <c r="BH4" s="14">
        <v>0</v>
      </c>
      <c r="BI4" s="2">
        <v>49</v>
      </c>
      <c r="BJ4" s="12">
        <f t="shared" ref="BJ4:BJ20" si="5">(BI4-49)/(952-49)*415</f>
        <v>0</v>
      </c>
      <c r="BK4" s="1">
        <v>0</v>
      </c>
      <c r="BL4" s="26">
        <v>0</v>
      </c>
      <c r="BM4" s="14">
        <v>0</v>
      </c>
      <c r="BN4" s="2">
        <v>49</v>
      </c>
      <c r="BO4" s="12">
        <f>(BN4-49)/(950-49)*415</f>
        <v>0</v>
      </c>
      <c r="BP4" s="1">
        <v>0</v>
      </c>
      <c r="BQ4" s="26">
        <v>0</v>
      </c>
      <c r="BR4" s="14">
        <v>0</v>
      </c>
      <c r="BS4" s="2">
        <v>48</v>
      </c>
      <c r="BT4" s="12">
        <f>(BS4-48)/(948-48)*415</f>
        <v>0</v>
      </c>
      <c r="BU4" s="25">
        <v>0</v>
      </c>
      <c r="BV4" s="48">
        <v>0</v>
      </c>
      <c r="BW4" s="3">
        <v>0</v>
      </c>
      <c r="BX4" s="2">
        <v>48</v>
      </c>
      <c r="BY4" s="12">
        <f>(BX4-48)/(947-48)*415</f>
        <v>0</v>
      </c>
      <c r="BZ4" s="1">
        <v>0</v>
      </c>
      <c r="CA4" s="26">
        <v>0</v>
      </c>
      <c r="CB4" s="14">
        <v>0</v>
      </c>
      <c r="CC4" s="2">
        <v>50</v>
      </c>
      <c r="CD4" s="12">
        <f>(CC4-50)/(944-50)*415</f>
        <v>0</v>
      </c>
      <c r="CE4" s="1">
        <v>0</v>
      </c>
      <c r="CF4" s="26">
        <v>0</v>
      </c>
      <c r="CG4" s="14">
        <v>0</v>
      </c>
      <c r="CH4" s="2">
        <v>50</v>
      </c>
      <c r="CI4" s="12">
        <f>(CH4-50)/(944-50)*415</f>
        <v>0</v>
      </c>
      <c r="CJ4" s="1">
        <v>0</v>
      </c>
      <c r="CK4" s="26">
        <v>0</v>
      </c>
      <c r="CL4" s="14">
        <v>0</v>
      </c>
      <c r="CM4" s="2">
        <v>49</v>
      </c>
      <c r="CN4" s="12">
        <f>(CM4-49)/(944-49)*415</f>
        <v>0</v>
      </c>
      <c r="CO4" s="1">
        <v>0</v>
      </c>
      <c r="CP4" s="26">
        <v>0</v>
      </c>
      <c r="CQ4" s="14">
        <v>0</v>
      </c>
      <c r="CR4" s="63">
        <v>45</v>
      </c>
      <c r="CS4" s="12">
        <f>(CR4-45)/(946-45)*415</f>
        <v>0</v>
      </c>
      <c r="CT4" s="1">
        <v>0</v>
      </c>
      <c r="CU4" s="26">
        <v>0</v>
      </c>
      <c r="CV4" s="14">
        <v>0</v>
      </c>
      <c r="CW4" s="63">
        <v>46</v>
      </c>
      <c r="CX4" s="12">
        <f>(CW4-46)/(944-46)*415</f>
        <v>0</v>
      </c>
      <c r="CY4" s="1">
        <v>0</v>
      </c>
      <c r="CZ4" s="26">
        <v>0</v>
      </c>
      <c r="DA4" s="14">
        <v>0</v>
      </c>
      <c r="DB4" s="2">
        <v>49</v>
      </c>
      <c r="DC4" s="12">
        <f>(DB4-49)/(949-49)*415</f>
        <v>0</v>
      </c>
      <c r="DD4" s="1">
        <v>0</v>
      </c>
      <c r="DE4" s="26">
        <v>0</v>
      </c>
      <c r="DF4" s="14">
        <v>0</v>
      </c>
      <c r="DG4" s="2">
        <v>47</v>
      </c>
      <c r="DH4" s="12">
        <f>(DG4-47)/(1000-47)*415</f>
        <v>0</v>
      </c>
      <c r="DI4" s="1">
        <v>0</v>
      </c>
      <c r="DJ4" s="26">
        <v>0</v>
      </c>
      <c r="DK4" s="14">
        <v>0</v>
      </c>
      <c r="DL4" s="2">
        <v>49</v>
      </c>
      <c r="DM4" s="12">
        <f t="shared" ref="DM4:DM17" si="6">(DL4-49)/(918-49)*415</f>
        <v>0</v>
      </c>
      <c r="DN4" s="1">
        <v>0</v>
      </c>
      <c r="DO4" s="26">
        <v>0</v>
      </c>
      <c r="DP4" s="35">
        <v>0</v>
      </c>
      <c r="DQ4" s="2">
        <v>51</v>
      </c>
      <c r="DR4" s="12">
        <f>(DQ4-51)/(959-51)*415</f>
        <v>0</v>
      </c>
      <c r="DS4" s="1">
        <v>0</v>
      </c>
      <c r="DT4" s="26">
        <v>0</v>
      </c>
      <c r="DU4" s="14">
        <v>0</v>
      </c>
      <c r="DV4" s="2">
        <v>50</v>
      </c>
      <c r="DW4" s="12">
        <f>(DV4-50)/(959-50)*415</f>
        <v>0</v>
      </c>
      <c r="DX4" s="1">
        <v>0</v>
      </c>
      <c r="DY4" s="26">
        <v>0</v>
      </c>
      <c r="DZ4" s="14">
        <v>0</v>
      </c>
      <c r="EA4" s="2">
        <v>52</v>
      </c>
      <c r="EB4" s="12">
        <f>(EA4-52)/(956-52)*415</f>
        <v>0</v>
      </c>
      <c r="EC4" s="1">
        <v>0</v>
      </c>
      <c r="ED4" s="26">
        <v>0</v>
      </c>
      <c r="EE4" s="14">
        <v>0</v>
      </c>
      <c r="EF4" s="2">
        <v>50</v>
      </c>
      <c r="EG4" s="12">
        <f>(EF4-50)/(966-50)*415</f>
        <v>0</v>
      </c>
      <c r="EH4" s="1">
        <v>0.20760000000000001</v>
      </c>
      <c r="EI4" s="26">
        <v>0</v>
      </c>
      <c r="EJ4" s="35">
        <v>0</v>
      </c>
      <c r="EK4" s="2">
        <v>10</v>
      </c>
      <c r="EL4" s="12">
        <f>(EK4-10)/(987-10)*415</f>
        <v>0</v>
      </c>
      <c r="EM4" s="1">
        <v>0</v>
      </c>
      <c r="EN4" s="26">
        <v>0</v>
      </c>
      <c r="EO4" s="14">
        <v>0</v>
      </c>
      <c r="EP4" s="2">
        <v>40</v>
      </c>
      <c r="EQ4" s="12">
        <f>(EP4-40)/(985-40)*415</f>
        <v>0</v>
      </c>
      <c r="ER4" s="1">
        <v>0.1706</v>
      </c>
      <c r="ES4" s="26">
        <v>0</v>
      </c>
      <c r="ET4" s="35">
        <v>0</v>
      </c>
      <c r="EU4" s="2">
        <v>1</v>
      </c>
      <c r="EV4" s="12">
        <f>(EU4-1)/(984-1)*415</f>
        <v>0</v>
      </c>
      <c r="EW4" s="1">
        <v>0</v>
      </c>
      <c r="EX4" s="26">
        <v>0</v>
      </c>
      <c r="EY4" s="14">
        <v>0</v>
      </c>
      <c r="EZ4" s="2">
        <v>49</v>
      </c>
      <c r="FA4" s="12">
        <f t="shared" ref="FA4:FA16" si="7">(EZ4-49)/(985-49)*415</f>
        <v>0</v>
      </c>
      <c r="FB4" s="1">
        <v>0</v>
      </c>
      <c r="FC4" s="13">
        <v>0</v>
      </c>
      <c r="FD4" s="14">
        <v>0</v>
      </c>
      <c r="FE4" s="2">
        <v>49</v>
      </c>
      <c r="FF4" s="12">
        <f t="shared" ref="FF4:FF16" si="8">(FE4-49)/(985-49)*415</f>
        <v>0</v>
      </c>
      <c r="FG4" s="1">
        <v>0</v>
      </c>
      <c r="FH4" s="13">
        <v>0</v>
      </c>
      <c r="FI4" s="14">
        <v>0</v>
      </c>
      <c r="FJ4" s="2">
        <v>49</v>
      </c>
      <c r="FK4" s="12">
        <f t="shared" ref="FK4:FK16" si="9">(FJ4-49)/(985-49)*415</f>
        <v>0</v>
      </c>
      <c r="FL4" s="1">
        <v>0</v>
      </c>
      <c r="FM4" s="13">
        <v>0</v>
      </c>
      <c r="FN4" s="14">
        <v>0</v>
      </c>
      <c r="FO4" s="2">
        <v>49</v>
      </c>
      <c r="FP4" s="12">
        <f t="shared" ref="FP4:FP17" si="10">(FO4-49)/(985-49)*415</f>
        <v>0</v>
      </c>
      <c r="FQ4" s="1">
        <v>0</v>
      </c>
      <c r="FR4" s="13">
        <v>0</v>
      </c>
      <c r="FS4" s="14">
        <v>0</v>
      </c>
      <c r="FT4" s="2">
        <v>49</v>
      </c>
      <c r="FU4" s="12">
        <f t="shared" ref="FU4:FU19" si="11">(FT4-49)/(985-49)*415</f>
        <v>0</v>
      </c>
      <c r="FV4" s="1">
        <v>0</v>
      </c>
      <c r="FW4" s="13">
        <v>0</v>
      </c>
      <c r="FX4" s="14">
        <v>0</v>
      </c>
    </row>
    <row r="5" spans="2:180" x14ac:dyDescent="0.25">
      <c r="B5" s="2">
        <v>25</v>
      </c>
      <c r="C5" s="1">
        <v>0.19626906713000505</v>
      </c>
      <c r="D5" s="7">
        <v>12.5</v>
      </c>
      <c r="E5" s="3">
        <v>7.8507626852002028E-3</v>
      </c>
      <c r="F5" s="52">
        <v>15</v>
      </c>
      <c r="G5" s="1">
        <v>0.188</v>
      </c>
      <c r="H5" s="26">
        <f>((F5-F4)/2)+F4</f>
        <v>7.5</v>
      </c>
      <c r="I5" s="14">
        <f>(G5-G4)/(F5-F4)</f>
        <v>1.2533333333333334E-2</v>
      </c>
      <c r="J5" s="52">
        <v>20</v>
      </c>
      <c r="K5" s="1">
        <v>0.252</v>
      </c>
      <c r="L5" s="26">
        <f>((J5-J4)/2)+J4</f>
        <v>10</v>
      </c>
      <c r="M5" s="14">
        <f>(K5-K4)/(J5-J4)</f>
        <v>1.26E-2</v>
      </c>
      <c r="N5" s="52">
        <v>70</v>
      </c>
      <c r="O5" s="1">
        <v>0.2681</v>
      </c>
      <c r="P5" s="26">
        <f>((N5-N4)/2)+N4</f>
        <v>35</v>
      </c>
      <c r="Q5" s="14">
        <f>(O5-O4)/(N5-N4)</f>
        <v>3.8300000000000001E-3</v>
      </c>
      <c r="R5" s="52">
        <v>20</v>
      </c>
      <c r="S5" s="1">
        <v>0.2165</v>
      </c>
      <c r="T5" s="26">
        <f t="shared" ref="T5:T17" si="12">((R5-R4)/2)+R4</f>
        <v>10</v>
      </c>
      <c r="U5" s="14">
        <f t="shared" ref="U5:U16" si="13">(S5-S4)/(R5-R4)</f>
        <v>1.0825E-2</v>
      </c>
      <c r="V5" s="52">
        <v>67</v>
      </c>
      <c r="W5" s="1">
        <v>0.23549999999999999</v>
      </c>
      <c r="X5" s="26">
        <f t="shared" ref="X5:X17" si="14">((V5-V4)/2)+V4</f>
        <v>33.5</v>
      </c>
      <c r="Y5" s="14">
        <f t="shared" ref="Y5:Y16" si="15">(W5-W4)/(V5-V4)</f>
        <v>3.514925373134328E-3</v>
      </c>
      <c r="Z5" s="2">
        <v>204</v>
      </c>
      <c r="AA5" s="12">
        <f t="shared" ref="AA5:AA19" si="16">(Z5-57)/(966-57)*415</f>
        <v>67.112211221122109</v>
      </c>
      <c r="AB5" s="1">
        <v>0.24272333333333332</v>
      </c>
      <c r="AC5" s="26">
        <f>((AA5-AA4)/2)+AA4</f>
        <v>33.556105610561055</v>
      </c>
      <c r="AD5" s="14">
        <f>(AB5-AB4)/(AA5-AA4)</f>
        <v>3.616679124661913E-3</v>
      </c>
      <c r="AE5" s="2">
        <v>186</v>
      </c>
      <c r="AF5" s="12">
        <f t="shared" ref="AF5:AF19" si="17">(AE5-60)/(967-60)*415</f>
        <v>57.651598676957001</v>
      </c>
      <c r="AG5" s="1">
        <v>0.20480000000000001</v>
      </c>
      <c r="AH5" s="26">
        <f>((AF5-AF4)/2)+AF4</f>
        <v>28.8257993384785</v>
      </c>
      <c r="AI5" s="14">
        <f>(AG5-AG4)/(AF5-AF4)</f>
        <v>3.5523733027347489E-3</v>
      </c>
      <c r="AJ5" s="2">
        <v>182</v>
      </c>
      <c r="AK5" s="12">
        <f t="shared" si="0"/>
        <v>56.549450549450547</v>
      </c>
      <c r="AL5" s="1">
        <v>0.19564899999999999</v>
      </c>
      <c r="AM5" s="26">
        <f t="shared" ref="AM5:AM19" si="18">((AK5-AK4)/2)+AK4</f>
        <v>28.274725274725274</v>
      </c>
      <c r="AN5" s="14">
        <f t="shared" ref="AN5:AN18" si="19">(AL5-AL4)/(AK5-AK4)</f>
        <v>3.4597860474154681E-3</v>
      </c>
      <c r="AO5" s="2">
        <v>200</v>
      </c>
      <c r="AP5" s="12">
        <f t="shared" si="1"/>
        <v>63.59977949283352</v>
      </c>
      <c r="AQ5" s="1">
        <v>0.220467</v>
      </c>
      <c r="AR5" s="26">
        <f t="shared" ref="AR5:AR17" si="20">((AP5-AP4)/2)+AP4</f>
        <v>31.79988974641676</v>
      </c>
      <c r="AS5" s="14">
        <f t="shared" ref="AS5:AS16" si="21">(AQ5-AQ4)/(AP5-AP4)</f>
        <v>3.4664742827424807E-3</v>
      </c>
      <c r="AT5" s="2">
        <v>188</v>
      </c>
      <c r="AU5" s="12">
        <f t="shared" si="2"/>
        <v>62.068777292576414</v>
      </c>
      <c r="AV5" s="1">
        <v>0.23780000000000001</v>
      </c>
      <c r="AW5" s="26">
        <f t="shared" ref="AW5:AW19" si="22">((AU5-AU4)/2)+AU4</f>
        <v>31.034388646288207</v>
      </c>
      <c r="AX5" s="14">
        <f t="shared" ref="AX5:AX18" si="23">(AV5-AV4)/(AU5-AU4)</f>
        <v>3.8312338404713751E-3</v>
      </c>
      <c r="AY5" s="2">
        <v>175</v>
      </c>
      <c r="AZ5" s="12">
        <f t="shared" si="3"/>
        <v>56.179039301310048</v>
      </c>
      <c r="BA5" s="1">
        <v>0.19899333333333333</v>
      </c>
      <c r="BB5" s="26">
        <f t="shared" ref="BB5:BB18" si="24">((AZ5-AZ4)/2)+AZ4</f>
        <v>28.089519650655024</v>
      </c>
      <c r="BC5" s="14">
        <f t="shared" ref="BC5:BC17" si="25">(BA5-BA4)/(AZ5-AZ4)</f>
        <v>3.542127736753465E-3</v>
      </c>
      <c r="BD5" s="2">
        <v>182</v>
      </c>
      <c r="BE5" s="12">
        <f t="shared" si="4"/>
        <v>60.921633554083883</v>
      </c>
      <c r="BF5" s="1">
        <v>0.24351</v>
      </c>
      <c r="BG5" s="26">
        <f t="shared" ref="BG5:BG19" si="26">((BE5-BE4)/2)+BE4</f>
        <v>30.460816777041941</v>
      </c>
      <c r="BH5" s="14">
        <f t="shared" ref="BH5:BH18" si="27">(BF5-BF4)/(BE5-BE4)</f>
        <v>3.9971022737566812E-3</v>
      </c>
      <c r="BI5" s="2">
        <v>141</v>
      </c>
      <c r="BJ5" s="12">
        <f t="shared" si="5"/>
        <v>42.281284606866002</v>
      </c>
      <c r="BK5" s="1">
        <v>0.10889</v>
      </c>
      <c r="BL5" s="26">
        <f t="shared" ref="BL5:BL20" si="28">((BJ5-BJ4)/2)+BJ4</f>
        <v>21.140642303433001</v>
      </c>
      <c r="BM5" s="14">
        <f t="shared" ref="BM5:BM19" si="29">(BK5-BK4)/(BJ5-BJ4)</f>
        <v>2.5753711367207961E-3</v>
      </c>
      <c r="BN5" s="2">
        <v>177</v>
      </c>
      <c r="BO5" s="12">
        <f t="shared" ref="BO5:BO18" si="30">(BN5-49)/(950-49)*415</f>
        <v>58.956714761376247</v>
      </c>
      <c r="BP5" s="1">
        <v>0.16936999999999999</v>
      </c>
      <c r="BQ5" s="26">
        <f>((BO5-BO4)/2)+BO4</f>
        <v>29.478357380688124</v>
      </c>
      <c r="BR5" s="14">
        <f>(BP5-BP4)/(BO5-BO4)</f>
        <v>2.8727855798192769E-3</v>
      </c>
      <c r="BS5" s="2">
        <v>171</v>
      </c>
      <c r="BT5" s="12">
        <f t="shared" ref="BT5:BT18" si="31">(BS5-48)/(948-48)*415</f>
        <v>56.716666666666661</v>
      </c>
      <c r="BU5" s="25">
        <v>0.21223</v>
      </c>
      <c r="BV5" s="13">
        <f>((BT5-BT4)/2)+BT4</f>
        <v>28.358333333333331</v>
      </c>
      <c r="BW5" s="3">
        <f>(BU5-BU4)/(BT5-BT4)</f>
        <v>3.7419335880105793E-3</v>
      </c>
      <c r="BX5" s="2">
        <v>164</v>
      </c>
      <c r="BY5" s="12">
        <f t="shared" ref="BY5:BY19" si="32">(BX5-48)/(947-48)*415</f>
        <v>53.548387096774192</v>
      </c>
      <c r="BZ5" s="1">
        <v>0.21199999999999999</v>
      </c>
      <c r="CA5" s="26">
        <f t="shared" ref="CA5:CA19" si="33">((BY5-BY4)/2)+BY4</f>
        <v>26.774193548387096</v>
      </c>
      <c r="CB5" s="14">
        <f t="shared" ref="CB5:CB18" si="34">(BZ5-BZ4)/(BY5-BY4)</f>
        <v>3.9590361445783128E-3</v>
      </c>
      <c r="CC5" s="2">
        <v>177</v>
      </c>
      <c r="CD5" s="12">
        <f t="shared" ref="CD5:CD18" si="35">(CC5-50)/(944-50)*415</f>
        <v>58.954138702460853</v>
      </c>
      <c r="CE5" s="1">
        <v>0.20401</v>
      </c>
      <c r="CF5" s="26">
        <f t="shared" ref="CF5:CF18" si="36">((CD5-CD4)/2)+CD4</f>
        <v>29.477069351230426</v>
      </c>
      <c r="CG5" s="14">
        <f t="shared" ref="CG5:CG17" si="37">(CE5-CE4)/(CD5-CD4)</f>
        <v>3.4604864813585047E-3</v>
      </c>
      <c r="CH5" s="2">
        <v>177</v>
      </c>
      <c r="CI5" s="12">
        <f t="shared" ref="CI5:CI18" si="38">(CH5-50)/(944-50)*415</f>
        <v>58.954138702460853</v>
      </c>
      <c r="CJ5" s="1">
        <v>0.23039999999999999</v>
      </c>
      <c r="CK5" s="26">
        <f t="shared" ref="CK5:CK18" si="39">((CI5-CI4)/2)+CI4</f>
        <v>29.477069351230426</v>
      </c>
      <c r="CL5" s="14">
        <f t="shared" ref="CL5:CL17" si="40">(CJ5-CJ4)/(CI5-CI4)</f>
        <v>3.9081225690162221E-3</v>
      </c>
      <c r="CM5" s="2">
        <v>179</v>
      </c>
      <c r="CN5" s="12">
        <f t="shared" ref="CN5:CN19" si="41">(CM5-49)/(944-49)*415</f>
        <v>60.279329608938554</v>
      </c>
      <c r="CO5" s="1">
        <v>0.21579999999999999</v>
      </c>
      <c r="CP5" s="26">
        <f t="shared" ref="CP5:CP19" si="42">((CN5-CN4)/2)+CN4</f>
        <v>30.139664804469277</v>
      </c>
      <c r="CQ5" s="14">
        <f t="shared" ref="CQ5:CQ18" si="43">(CO5-CO4)/(CN5-CN4)</f>
        <v>3.5799999999999994E-3</v>
      </c>
      <c r="CR5" s="63">
        <v>189</v>
      </c>
      <c r="CS5" s="12">
        <f t="shared" ref="CS5:CS17" si="44">(CR5-45)/(946-45)*415</f>
        <v>66.326304106548292</v>
      </c>
      <c r="CT5" s="1">
        <v>0.29206000000000004</v>
      </c>
      <c r="CU5" s="26">
        <f t="shared" ref="CU5:CU17" si="45">((CS5-CS4)/2)+CS4</f>
        <v>33.163152053274146</v>
      </c>
      <c r="CV5" s="14">
        <f t="shared" ref="CV5:CV16" si="46">(CT5-CT4)/(CS5-CS4)</f>
        <v>4.4033811914323965E-3</v>
      </c>
      <c r="CW5" s="63">
        <v>179</v>
      </c>
      <c r="CX5" s="12">
        <f t="shared" ref="CX5:CX16" si="47">(CW5-46)/(944-46)*415</f>
        <v>61.464365256124722</v>
      </c>
      <c r="CY5" s="1">
        <v>0.25530000000000003</v>
      </c>
      <c r="CZ5" s="26">
        <f t="shared" ref="CZ5:CZ16" si="48">((CX5-CX4)/2)+CX4</f>
        <v>30.732182628062361</v>
      </c>
      <c r="DA5" s="14">
        <f t="shared" ref="DA5:DA15" si="49">(CY5-CY4)/(CX5-CX4)</f>
        <v>4.1536262342603504E-3</v>
      </c>
      <c r="DB5" s="2">
        <v>182</v>
      </c>
      <c r="DC5" s="12">
        <f t="shared" ref="DC5:DC16" si="50">(DB5-49)/(949-49)*415</f>
        <v>61.327777777777783</v>
      </c>
      <c r="DD5" s="1">
        <v>0.25530000000000003</v>
      </c>
      <c r="DE5" s="26">
        <f t="shared" ref="DE5:DE16" si="51">((DC5-DC4)/2)+DC4</f>
        <v>30.663888888888891</v>
      </c>
      <c r="DF5" s="14">
        <f t="shared" ref="DF5:DF15" si="52">(DD5-DD4)/(DC5-DC4)</f>
        <v>4.1628770721985689E-3</v>
      </c>
      <c r="DG5" s="2">
        <v>167</v>
      </c>
      <c r="DH5" s="12">
        <f t="shared" ref="DH5:DH17" si="53">(DG5-47)/(1000-47)*415</f>
        <v>52.256033578174183</v>
      </c>
      <c r="DI5" s="1">
        <v>0.23677999999999999</v>
      </c>
      <c r="DJ5" s="26">
        <f t="shared" ref="DJ5:DJ17" si="54">((DH5-DH4)/2)+DH4</f>
        <v>26.128016789087091</v>
      </c>
      <c r="DK5" s="14">
        <f t="shared" ref="DK5:DK16" si="55">(DI5-DI4)/(DH5-DH4)</f>
        <v>4.5311514056224902E-3</v>
      </c>
      <c r="DL5" s="2">
        <v>202</v>
      </c>
      <c r="DM5" s="12">
        <f t="shared" si="6"/>
        <v>73.066743383199082</v>
      </c>
      <c r="DN5" s="1">
        <v>0.318</v>
      </c>
      <c r="DO5" s="26">
        <f t="shared" ref="DO5:DO17" si="56">((DM5-DM4)/2)+DM4</f>
        <v>36.533371691599541</v>
      </c>
      <c r="DP5" s="35">
        <f t="shared" ref="DP5:DP16" si="57">(DN5-DN4)/(DM5-DM4)</f>
        <v>4.3521852114339708E-3</v>
      </c>
      <c r="DQ5" s="2">
        <v>171</v>
      </c>
      <c r="DR5" s="12">
        <f t="shared" ref="DR5:DR18" si="58">(DQ5-51)/(959-51)*415</f>
        <v>54.845814977973568</v>
      </c>
      <c r="DS5" s="1">
        <v>0.24709999999999999</v>
      </c>
      <c r="DT5" s="26">
        <f t="shared" ref="DT5:DT18" si="59">((DR5-DR4)/2)+DR4</f>
        <v>27.422907488986784</v>
      </c>
      <c r="DU5" s="14">
        <f t="shared" ref="DU5:DU17" si="60">(DS5-DS4)/(DR5-DR4)</f>
        <v>4.5053574297188757E-3</v>
      </c>
      <c r="DV5" s="2">
        <v>187</v>
      </c>
      <c r="DW5" s="12">
        <f t="shared" ref="DW5:DW17" si="61">(DV5-50)/(959-50)*415</f>
        <v>62.546754675467547</v>
      </c>
      <c r="DX5" s="1">
        <v>0.28120000000000001</v>
      </c>
      <c r="DY5" s="26">
        <f t="shared" ref="DY5:DY17" si="62">((DW5-DW4)/2)+DW4</f>
        <v>31.273377337733773</v>
      </c>
      <c r="DZ5" s="14">
        <f t="shared" ref="DZ5:DZ16" si="63">(DX5-DX4)/(DW5-DW4)</f>
        <v>4.4958367777680067E-3</v>
      </c>
      <c r="EA5" s="2">
        <v>176</v>
      </c>
      <c r="EB5" s="12">
        <f t="shared" ref="EB5:EB17" si="64">(EA5-52)/(956-52)*415</f>
        <v>56.924778761061944</v>
      </c>
      <c r="EC5" s="1">
        <v>0.25430000000000003</v>
      </c>
      <c r="ED5" s="26">
        <f t="shared" ref="ED5:ED17" si="65">((EB5-EB4)/2)+EB4</f>
        <v>28.462389380530972</v>
      </c>
      <c r="EE5" s="14">
        <f t="shared" ref="EE5:EE16" si="66">(EC5-EC4)/(EB5-EB4)</f>
        <v>4.4672988729109993E-3</v>
      </c>
      <c r="EF5" s="2">
        <v>100</v>
      </c>
      <c r="EG5" s="12">
        <f t="shared" ref="EG5:EG15" si="67">(EF5-50)/(966-50)*415</f>
        <v>22.6528384279476</v>
      </c>
      <c r="EH5" s="1">
        <v>0.51439999999999997</v>
      </c>
      <c r="EI5" s="26">
        <f t="shared" ref="EI5:EI15" si="68">((EG5-EG4)/2)+EG4</f>
        <v>11.3264192139738</v>
      </c>
      <c r="EJ5" s="35">
        <f t="shared" ref="EJ5:EJ14" si="69">(EH5-EH4)/(EG5-EG4)</f>
        <v>1.3543556626506021E-2</v>
      </c>
      <c r="EK5" s="2">
        <v>39</v>
      </c>
      <c r="EL5" s="12">
        <f t="shared" ref="EL5:EL17" si="70">(EK5-10)/(987-10)*415</f>
        <v>12.318321392016376</v>
      </c>
      <c r="EM5" s="1">
        <v>0.2419</v>
      </c>
      <c r="EN5" s="26">
        <f t="shared" ref="EN5:EN17" si="71">((EL5-EL4)/2)+EL4</f>
        <v>6.1591606960081879</v>
      </c>
      <c r="EO5" s="14">
        <f t="shared" ref="EO5:EO16" si="72">(EM5-EM4)/(EL5-EL4)</f>
        <v>1.9637415870378067E-2</v>
      </c>
      <c r="EP5" s="2">
        <v>102</v>
      </c>
      <c r="EQ5" s="12">
        <f t="shared" ref="EQ5:EQ15" si="73">(EP5-40)/(985-40)*415</f>
        <v>27.227513227513224</v>
      </c>
      <c r="ER5" s="1">
        <v>0.52829999999999999</v>
      </c>
      <c r="ES5" s="26">
        <f t="shared" ref="ES5:ES15" si="74">((EQ5-EQ4)/2)+EQ4</f>
        <v>13.613756613756612</v>
      </c>
      <c r="ET5" s="35">
        <f t="shared" ref="ET5:ET14" si="75">(ER5-ER4)/(EQ5-EQ4)</f>
        <v>1.3137446560435292E-2</v>
      </c>
      <c r="EU5" s="2">
        <v>37</v>
      </c>
      <c r="EV5" s="12">
        <f t="shared" ref="EV5:EV16" si="76">(EU5-1)/(984-1)*415</f>
        <v>15.198372329603256</v>
      </c>
      <c r="EW5" s="1">
        <v>0.15989999999999999</v>
      </c>
      <c r="EX5" s="26">
        <f t="shared" ref="EX5:EX16" si="77">((EV5-EV4)/2)+EV4</f>
        <v>7.5991861648016279</v>
      </c>
      <c r="EY5" s="14">
        <f t="shared" ref="EY5:EY15" si="78">(EW5-EW4)/(EV5-EV4)</f>
        <v>1.052086345381526E-2</v>
      </c>
      <c r="EZ5" s="2">
        <v>90</v>
      </c>
      <c r="FA5" s="12">
        <f t="shared" si="7"/>
        <v>18.178418803418801</v>
      </c>
      <c r="FB5" s="1">
        <v>0.5</v>
      </c>
      <c r="FC5" s="13">
        <f t="shared" ref="FC5:FC16" si="79">((FA5-FA4)/2)+FA4</f>
        <v>9.0892094017094003</v>
      </c>
      <c r="FD5" s="14">
        <f t="shared" ref="FD5:FD15" si="80">(FB5-FB4)/(FA5-FA4)</f>
        <v>2.7505142521304735E-2</v>
      </c>
      <c r="FE5" s="2">
        <v>100</v>
      </c>
      <c r="FF5" s="12">
        <f t="shared" si="8"/>
        <v>22.612179487179489</v>
      </c>
      <c r="FG5" s="1">
        <v>0.35</v>
      </c>
      <c r="FH5" s="13">
        <f t="shared" ref="FH5:FH16" si="81">((FF5-FF4)/2)+FF4</f>
        <v>11.306089743589745</v>
      </c>
      <c r="FI5" s="14">
        <f t="shared" ref="FI5:FI15" si="82">(FG5-FG4)/(FF5-FF4)</f>
        <v>1.5478384124734229E-2</v>
      </c>
      <c r="FJ5" s="2">
        <v>95</v>
      </c>
      <c r="FK5" s="12">
        <f t="shared" si="9"/>
        <v>20.395299145299145</v>
      </c>
      <c r="FL5" s="1">
        <v>0.56999999999999995</v>
      </c>
      <c r="FM5" s="13">
        <f t="shared" ref="FM5:FM16" si="83">((FK5-FK4)/2)+FK4</f>
        <v>10.197649572649572</v>
      </c>
      <c r="FN5" s="14">
        <f t="shared" ref="FN5:FN15" si="84">(FL5-FL4)/(FK5-FK4)</f>
        <v>2.7947616553169196E-2</v>
      </c>
      <c r="FO5" s="2">
        <v>107.5</v>
      </c>
      <c r="FP5" s="12">
        <f t="shared" si="10"/>
        <v>25.9375</v>
      </c>
      <c r="FQ5" s="1">
        <v>0.34</v>
      </c>
      <c r="FR5" s="13">
        <f t="shared" ref="FR5:FR17" si="85">((FP5-FP4)/2)+FP4</f>
        <v>12.96875</v>
      </c>
      <c r="FS5" s="14">
        <f t="shared" ref="FS5:FS16" si="86">(FQ5-FQ4)/(FP5-FP4)</f>
        <v>1.3108433734939759E-2</v>
      </c>
      <c r="FT5" s="2">
        <v>75</v>
      </c>
      <c r="FU5" s="12">
        <f t="shared" si="11"/>
        <v>11.527777777777777</v>
      </c>
      <c r="FV5" s="1">
        <v>0.17499999999999999</v>
      </c>
      <c r="FW5" s="13">
        <f t="shared" ref="FW5:FW19" si="87">((FU5-FU4)/2)+FU4</f>
        <v>5.7638888888888884</v>
      </c>
      <c r="FX5" s="14">
        <f t="shared" ref="FX5:FX18" si="88">(FV5-FV4)/(FU5-FU4)</f>
        <v>1.5180722891566266E-2</v>
      </c>
    </row>
    <row r="6" spans="2:180" x14ac:dyDescent="0.25">
      <c r="B6" s="2">
        <v>65</v>
      </c>
      <c r="C6" s="1">
        <v>0.45175611626543311</v>
      </c>
      <c r="D6" s="7">
        <v>45</v>
      </c>
      <c r="E6" s="3">
        <v>6.3871762283857023E-3</v>
      </c>
      <c r="F6" s="52">
        <v>30</v>
      </c>
      <c r="G6" s="1">
        <v>0.38429999999999997</v>
      </c>
      <c r="H6" s="26">
        <f t="shared" ref="H6:H16" si="89">((F6-F5)/2)+F5</f>
        <v>22.5</v>
      </c>
      <c r="I6" s="14">
        <f t="shared" ref="I6:I15" si="90">(G6-G5)/(F6-F5)</f>
        <v>1.3086666666666665E-2</v>
      </c>
      <c r="J6" s="52">
        <v>35</v>
      </c>
      <c r="K6" s="1">
        <v>0.45369999999999999</v>
      </c>
      <c r="L6" s="26">
        <f t="shared" ref="L6:L16" si="91">((J6-J5)/2)+J5</f>
        <v>27.5</v>
      </c>
      <c r="M6" s="14">
        <f t="shared" ref="M6:M15" si="92">(K6-K5)/(J6-J5)</f>
        <v>1.3446666666666666E-2</v>
      </c>
      <c r="N6" s="52">
        <v>100</v>
      </c>
      <c r="O6" s="1">
        <v>0.47220000000000001</v>
      </c>
      <c r="P6" s="26">
        <f t="shared" ref="P6:P18" si="93">((N6-N5)/2)+N5</f>
        <v>85</v>
      </c>
      <c r="Q6" s="14">
        <f t="shared" ref="Q6:Q17" si="94">(O6-O5)/(N6-N5)</f>
        <v>6.8033333333333331E-3</v>
      </c>
      <c r="R6" s="52">
        <v>37</v>
      </c>
      <c r="S6" s="1">
        <v>0.46329999999999999</v>
      </c>
      <c r="T6" s="26">
        <f t="shared" si="12"/>
        <v>28.5</v>
      </c>
      <c r="U6" s="14">
        <f t="shared" si="13"/>
        <v>1.4517647058823529E-2</v>
      </c>
      <c r="V6" s="52">
        <v>98</v>
      </c>
      <c r="W6" s="1">
        <v>0.50870000000000004</v>
      </c>
      <c r="X6" s="26">
        <f t="shared" si="14"/>
        <v>82.5</v>
      </c>
      <c r="Y6" s="14">
        <f t="shared" si="15"/>
        <v>8.8129032258064538E-3</v>
      </c>
      <c r="Z6" s="2">
        <v>261</v>
      </c>
      <c r="AA6" s="12">
        <f t="shared" si="16"/>
        <v>93.135313531353134</v>
      </c>
      <c r="AB6" s="1">
        <v>0.42609733333333333</v>
      </c>
      <c r="AC6" s="26">
        <f t="shared" ref="AC6:AC19" si="95">((AA6-AA5)/2)+AA5</f>
        <v>80.123762376237622</v>
      </c>
      <c r="AD6" s="14">
        <f t="shared" ref="AD6:AD18" si="96">(AB6-AB5)/(AA6-AA5)</f>
        <v>7.0465849080532652E-3</v>
      </c>
      <c r="AE6" s="2">
        <v>252</v>
      </c>
      <c r="AF6" s="12">
        <f t="shared" si="17"/>
        <v>87.850055126791617</v>
      </c>
      <c r="AG6" s="1">
        <v>0.41910000000000003</v>
      </c>
      <c r="AH6" s="26">
        <f t="shared" ref="AH6:AH19" si="97">((AF6-AF5)/2)+AF5</f>
        <v>72.750826901874305</v>
      </c>
      <c r="AI6" s="14">
        <f t="shared" ref="AI6:AI18" si="98">(AG6-AG5)/(AF6-AF5)</f>
        <v>7.0963891931361822E-3</v>
      </c>
      <c r="AJ6" s="2">
        <v>254</v>
      </c>
      <c r="AK6" s="12">
        <f t="shared" si="0"/>
        <v>89.384615384615387</v>
      </c>
      <c r="AL6" s="1">
        <v>0.43527566666666662</v>
      </c>
      <c r="AM6" s="26">
        <f t="shared" si="18"/>
        <v>72.967032967032964</v>
      </c>
      <c r="AN6" s="14">
        <f t="shared" si="19"/>
        <v>7.2978670236501543E-3</v>
      </c>
      <c r="AO6" s="2">
        <v>270</v>
      </c>
      <c r="AP6" s="12">
        <f t="shared" si="1"/>
        <v>95.628445424476297</v>
      </c>
      <c r="AQ6" s="1">
        <v>0.45218059999999999</v>
      </c>
      <c r="AR6" s="26">
        <f t="shared" si="20"/>
        <v>79.614112458654915</v>
      </c>
      <c r="AS6" s="14">
        <f t="shared" si="21"/>
        <v>7.2345691979345955E-3</v>
      </c>
      <c r="AT6" s="2">
        <v>242</v>
      </c>
      <c r="AU6" s="12">
        <f t="shared" si="2"/>
        <v>86.533842794759821</v>
      </c>
      <c r="AV6" s="1">
        <v>0.40390000000000004</v>
      </c>
      <c r="AW6" s="26">
        <f t="shared" si="22"/>
        <v>74.30131004366811</v>
      </c>
      <c r="AX6" s="14">
        <f t="shared" si="23"/>
        <v>6.7892726461401169E-3</v>
      </c>
      <c r="AY6" s="2">
        <v>242</v>
      </c>
      <c r="AZ6" s="12">
        <f t="shared" si="3"/>
        <v>86.533842794759821</v>
      </c>
      <c r="BA6" s="1">
        <v>0.40113777777777776</v>
      </c>
      <c r="BB6" s="26">
        <f t="shared" si="24"/>
        <v>71.356441048034938</v>
      </c>
      <c r="BC6" s="14">
        <f t="shared" si="25"/>
        <v>6.6593889987811962E-3</v>
      </c>
      <c r="BD6" s="2">
        <v>254</v>
      </c>
      <c r="BE6" s="12">
        <f t="shared" si="4"/>
        <v>93.901766004415009</v>
      </c>
      <c r="BF6" s="1">
        <v>0.49575000000000002</v>
      </c>
      <c r="BG6" s="26">
        <f t="shared" si="26"/>
        <v>77.411699779249446</v>
      </c>
      <c r="BH6" s="14">
        <f t="shared" si="27"/>
        <v>7.6482409638554223E-3</v>
      </c>
      <c r="BI6" s="2">
        <v>209</v>
      </c>
      <c r="BJ6" s="12">
        <f t="shared" si="5"/>
        <v>73.532668881506098</v>
      </c>
      <c r="BK6" s="1">
        <v>0.29347000000000001</v>
      </c>
      <c r="BL6" s="26">
        <f t="shared" si="28"/>
        <v>57.906976744186053</v>
      </c>
      <c r="BM6" s="14">
        <f t="shared" si="29"/>
        <v>5.9062983699503888E-3</v>
      </c>
      <c r="BN6" s="2">
        <v>239</v>
      </c>
      <c r="BO6" s="12">
        <f t="shared" si="30"/>
        <v>87.513873473917869</v>
      </c>
      <c r="BP6" s="1">
        <v>0.36236000000000002</v>
      </c>
      <c r="BQ6" s="26">
        <f t="shared" ref="BQ6:BQ18" si="99">((BO6-BO5)/2)+BO5</f>
        <v>73.235294117647058</v>
      </c>
      <c r="BR6" s="14">
        <f t="shared" ref="BR6:BR17" si="100">(BP6-BP5)/(BO6-BO5)</f>
        <v>6.7580252623396821E-3</v>
      </c>
      <c r="BS6" s="2">
        <v>234</v>
      </c>
      <c r="BT6" s="12">
        <f t="shared" si="31"/>
        <v>85.766666666666666</v>
      </c>
      <c r="BU6" s="25">
        <v>0.43017</v>
      </c>
      <c r="BV6" s="13">
        <f t="shared" ref="BV6:BV18" si="101">((BT6-BT5)/2)+BT5</f>
        <v>71.24166666666666</v>
      </c>
      <c r="BW6" s="3">
        <f t="shared" ref="BW6:BW17" si="102">(BU6-BU5)/(BT6-BT5)</f>
        <v>7.5022375215146285E-3</v>
      </c>
      <c r="BX6" s="2">
        <v>227</v>
      </c>
      <c r="BY6" s="12">
        <f t="shared" si="32"/>
        <v>82.630700778642932</v>
      </c>
      <c r="BZ6" s="1">
        <v>0.4144733333333333</v>
      </c>
      <c r="CA6" s="26">
        <f t="shared" si="33"/>
        <v>68.089543937708555</v>
      </c>
      <c r="CB6" s="14">
        <f t="shared" si="34"/>
        <v>6.962077898897176E-3</v>
      </c>
      <c r="CC6" s="2">
        <v>245</v>
      </c>
      <c r="CD6" s="12">
        <f t="shared" si="35"/>
        <v>90.520134228187914</v>
      </c>
      <c r="CE6" s="1">
        <v>0.41891</v>
      </c>
      <c r="CF6" s="26">
        <f t="shared" si="36"/>
        <v>74.737136465324383</v>
      </c>
      <c r="CG6" s="14">
        <f t="shared" si="37"/>
        <v>6.8079588944011359E-3</v>
      </c>
      <c r="CH6" s="2">
        <v>243</v>
      </c>
      <c r="CI6" s="12">
        <f t="shared" si="38"/>
        <v>89.591722595078309</v>
      </c>
      <c r="CJ6" s="1">
        <v>0.44409999999999999</v>
      </c>
      <c r="CK6" s="26">
        <f t="shared" si="39"/>
        <v>74.272930648769574</v>
      </c>
      <c r="CL6" s="14">
        <f t="shared" si="40"/>
        <v>6.9750930996714117E-3</v>
      </c>
      <c r="CM6" s="2">
        <v>238</v>
      </c>
      <c r="CN6" s="12">
        <f t="shared" si="41"/>
        <v>87.636871508379883</v>
      </c>
      <c r="CO6" s="1">
        <v>0.43909999999999999</v>
      </c>
      <c r="CP6" s="26">
        <f t="shared" si="42"/>
        <v>73.958100558659225</v>
      </c>
      <c r="CQ6" s="14">
        <f t="shared" si="43"/>
        <v>8.1622830304267958E-3</v>
      </c>
      <c r="CR6" s="63">
        <v>256</v>
      </c>
      <c r="CS6" s="12">
        <f t="shared" si="44"/>
        <v>97.186459489456169</v>
      </c>
      <c r="CT6" s="1">
        <v>0.57768799999999998</v>
      </c>
      <c r="CU6" s="26">
        <f t="shared" si="45"/>
        <v>81.756381798002224</v>
      </c>
      <c r="CV6" s="14">
        <f t="shared" si="46"/>
        <v>9.2555593598273676E-3</v>
      </c>
      <c r="CW6" s="63">
        <v>250</v>
      </c>
      <c r="CX6" s="12">
        <f t="shared" si="47"/>
        <v>94.276169265033403</v>
      </c>
      <c r="CY6" s="1">
        <v>0.52929999999999999</v>
      </c>
      <c r="CZ6" s="26">
        <f t="shared" si="48"/>
        <v>77.870267260579055</v>
      </c>
      <c r="DA6" s="14">
        <f t="shared" si="49"/>
        <v>8.3506533174953334E-3</v>
      </c>
      <c r="DB6" s="2">
        <v>264</v>
      </c>
      <c r="DC6" s="12">
        <f t="shared" si="50"/>
        <v>99.1388888888889</v>
      </c>
      <c r="DD6" s="1">
        <v>0.52929999999999999</v>
      </c>
      <c r="DE6" s="26">
        <f t="shared" si="51"/>
        <v>80.233333333333348</v>
      </c>
      <c r="DF6" s="14">
        <f t="shared" si="52"/>
        <v>7.2465471642668214E-3</v>
      </c>
      <c r="DG6" s="2">
        <v>236</v>
      </c>
      <c r="DH6" s="12">
        <f t="shared" si="53"/>
        <v>82.303252885624346</v>
      </c>
      <c r="DI6" s="1">
        <v>0.49998999999999999</v>
      </c>
      <c r="DJ6" s="26">
        <f t="shared" si="54"/>
        <v>67.279643231899257</v>
      </c>
      <c r="DK6" s="14">
        <f t="shared" si="55"/>
        <v>8.7598788196263291E-3</v>
      </c>
      <c r="DL6" s="2">
        <v>260</v>
      </c>
      <c r="DM6" s="12">
        <f t="shared" si="6"/>
        <v>100.76524741081704</v>
      </c>
      <c r="DN6" s="1">
        <v>0.56459999999999999</v>
      </c>
      <c r="DO6" s="26">
        <f t="shared" si="56"/>
        <v>86.915995397008061</v>
      </c>
      <c r="DP6" s="35">
        <f t="shared" si="57"/>
        <v>8.9030078936435369E-3</v>
      </c>
      <c r="DQ6" s="2">
        <v>246</v>
      </c>
      <c r="DR6" s="12">
        <f t="shared" si="58"/>
        <v>89.124449339207047</v>
      </c>
      <c r="DS6" s="1">
        <v>0.53310000000000002</v>
      </c>
      <c r="DT6" s="26">
        <f t="shared" si="59"/>
        <v>71.985132158590304</v>
      </c>
      <c r="DU6" s="14">
        <f t="shared" si="60"/>
        <v>8.3433895582329335E-3</v>
      </c>
      <c r="DV6" s="2">
        <v>249</v>
      </c>
      <c r="DW6" s="12">
        <f t="shared" si="61"/>
        <v>90.852585258525849</v>
      </c>
      <c r="DX6" s="1">
        <v>0.52190000000000003</v>
      </c>
      <c r="DY6" s="26">
        <f t="shared" si="62"/>
        <v>76.699669966996694</v>
      </c>
      <c r="DZ6" s="14">
        <f t="shared" si="63"/>
        <v>8.5035483870967762E-3</v>
      </c>
      <c r="EA6" s="2">
        <v>247</v>
      </c>
      <c r="EB6" s="12">
        <f t="shared" si="64"/>
        <v>89.518805309734518</v>
      </c>
      <c r="EC6" s="1">
        <v>0.55130000000000001</v>
      </c>
      <c r="ED6" s="26">
        <f t="shared" si="65"/>
        <v>73.221792035398238</v>
      </c>
      <c r="EE6" s="14">
        <f t="shared" si="66"/>
        <v>9.1120991006278605E-3</v>
      </c>
      <c r="EF6" s="2">
        <v>149</v>
      </c>
      <c r="EG6" s="12">
        <f t="shared" si="67"/>
        <v>44.852620087336248</v>
      </c>
      <c r="EH6" s="1">
        <v>0.8276</v>
      </c>
      <c r="EI6" s="26">
        <f t="shared" si="68"/>
        <v>33.752729257641924</v>
      </c>
      <c r="EJ6" s="35">
        <f t="shared" si="69"/>
        <v>1.4108246865011064E-2</v>
      </c>
      <c r="EK6" s="2">
        <v>87</v>
      </c>
      <c r="EL6" s="12">
        <f t="shared" si="70"/>
        <v>32.707267144319346</v>
      </c>
      <c r="EM6" s="1">
        <v>0.53639999999999999</v>
      </c>
      <c r="EN6" s="26">
        <f t="shared" si="71"/>
        <v>22.512794268167859</v>
      </c>
      <c r="EO6" s="14">
        <f t="shared" si="72"/>
        <v>1.4444101405622488E-2</v>
      </c>
      <c r="EP6" s="2">
        <v>150</v>
      </c>
      <c r="EQ6" s="12">
        <f t="shared" si="73"/>
        <v>48.306878306878303</v>
      </c>
      <c r="ER6" s="1">
        <v>0.84179999999999999</v>
      </c>
      <c r="ES6" s="26">
        <f t="shared" si="74"/>
        <v>37.767195767195766</v>
      </c>
      <c r="ET6" s="35">
        <f t="shared" si="75"/>
        <v>1.4872364457831326E-2</v>
      </c>
      <c r="EU6" s="2">
        <v>92</v>
      </c>
      <c r="EV6" s="12">
        <f t="shared" si="76"/>
        <v>38.418107833163781</v>
      </c>
      <c r="EW6" s="1">
        <v>0.48230000000000001</v>
      </c>
      <c r="EX6" s="26">
        <f t="shared" si="77"/>
        <v>26.808240081383516</v>
      </c>
      <c r="EY6" s="14">
        <f t="shared" si="78"/>
        <v>1.3884740416210298E-2</v>
      </c>
      <c r="EZ6" s="2">
        <v>145</v>
      </c>
      <c r="FA6" s="12">
        <f t="shared" si="7"/>
        <v>42.564102564102562</v>
      </c>
      <c r="FB6" s="1">
        <v>0.83750000000000002</v>
      </c>
      <c r="FC6" s="13">
        <f t="shared" si="79"/>
        <v>30.371260683760681</v>
      </c>
      <c r="FD6" s="14">
        <f t="shared" si="80"/>
        <v>1.3840087623220153E-2</v>
      </c>
      <c r="FE6" s="2">
        <v>160</v>
      </c>
      <c r="FF6" s="12">
        <f t="shared" si="8"/>
        <v>49.214743589743591</v>
      </c>
      <c r="FG6" s="1">
        <v>0.74</v>
      </c>
      <c r="FH6" s="13">
        <f t="shared" si="81"/>
        <v>35.91346153846154</v>
      </c>
      <c r="FI6" s="14">
        <f t="shared" si="82"/>
        <v>1.4660240963855422E-2</v>
      </c>
      <c r="FJ6" s="2">
        <v>190</v>
      </c>
      <c r="FK6" s="12">
        <f t="shared" si="9"/>
        <v>62.516025641025635</v>
      </c>
      <c r="FL6" s="1">
        <v>0.84</v>
      </c>
      <c r="FM6" s="13">
        <f t="shared" si="83"/>
        <v>41.455662393162385</v>
      </c>
      <c r="FN6" s="14">
        <f t="shared" si="84"/>
        <v>6.4101458465440726E-3</v>
      </c>
      <c r="FO6" s="2">
        <v>150</v>
      </c>
      <c r="FP6" s="12">
        <f t="shared" si="10"/>
        <v>44.78098290598291</v>
      </c>
      <c r="FQ6" s="1">
        <v>0.63</v>
      </c>
      <c r="FR6" s="13">
        <f t="shared" si="85"/>
        <v>35.359241452991455</v>
      </c>
      <c r="FS6" s="14">
        <f t="shared" si="86"/>
        <v>1.5389936215450031E-2</v>
      </c>
      <c r="FT6" s="2">
        <v>125</v>
      </c>
      <c r="FU6" s="12">
        <f t="shared" si="11"/>
        <v>33.696581196581199</v>
      </c>
      <c r="FV6" s="1">
        <v>0.47499999999999998</v>
      </c>
      <c r="FW6" s="13">
        <f t="shared" si="87"/>
        <v>22.612179487179489</v>
      </c>
      <c r="FX6" s="14">
        <f t="shared" si="88"/>
        <v>1.3532530120481926E-2</v>
      </c>
    </row>
    <row r="7" spans="2:180" x14ac:dyDescent="0.25">
      <c r="B7" s="2">
        <v>80</v>
      </c>
      <c r="C7" s="1">
        <v>0.61089272904126013</v>
      </c>
      <c r="D7" s="7">
        <v>72.5</v>
      </c>
      <c r="E7" s="3">
        <v>1.0609107518388471E-2</v>
      </c>
      <c r="F7" s="52">
        <v>45</v>
      </c>
      <c r="G7" s="1">
        <v>0.57679999999999998</v>
      </c>
      <c r="H7" s="26">
        <f t="shared" si="89"/>
        <v>37.5</v>
      </c>
      <c r="I7" s="14">
        <f t="shared" si="90"/>
        <v>1.2833333333333334E-2</v>
      </c>
      <c r="J7" s="52">
        <v>50</v>
      </c>
      <c r="K7" s="1">
        <v>0.64829999999999999</v>
      </c>
      <c r="L7" s="26">
        <f t="shared" si="91"/>
        <v>42.5</v>
      </c>
      <c r="M7" s="14">
        <f t="shared" si="92"/>
        <v>1.2973333333333333E-2</v>
      </c>
      <c r="N7" s="52">
        <v>119</v>
      </c>
      <c r="O7" s="1">
        <v>0.65039999999999998</v>
      </c>
      <c r="P7" s="26">
        <f t="shared" si="93"/>
        <v>109.5</v>
      </c>
      <c r="Q7" s="14">
        <f t="shared" si="94"/>
        <v>9.3789473684210509E-3</v>
      </c>
      <c r="R7" s="52">
        <v>57</v>
      </c>
      <c r="S7" s="1">
        <v>0.69819999999999993</v>
      </c>
      <c r="T7" s="26">
        <f t="shared" si="12"/>
        <v>47</v>
      </c>
      <c r="U7" s="14">
        <f t="shared" si="13"/>
        <v>1.1744999999999997E-2</v>
      </c>
      <c r="V7" s="52">
        <v>119</v>
      </c>
      <c r="W7" s="1">
        <v>0.74319999999999997</v>
      </c>
      <c r="X7" s="26">
        <f t="shared" si="14"/>
        <v>108.5</v>
      </c>
      <c r="Y7" s="14">
        <f t="shared" si="15"/>
        <v>1.1166666666666663E-2</v>
      </c>
      <c r="Z7" s="2">
        <v>313</v>
      </c>
      <c r="AA7" s="12">
        <f t="shared" si="16"/>
        <v>116.87568756875687</v>
      </c>
      <c r="AB7" s="1">
        <v>0.65269899999999992</v>
      </c>
      <c r="AC7" s="26">
        <f t="shared" si="95"/>
        <v>105.005500550055</v>
      </c>
      <c r="AD7" s="14">
        <f t="shared" si="96"/>
        <v>9.5449914272474484E-3</v>
      </c>
      <c r="AE7" s="2">
        <v>302</v>
      </c>
      <c r="AF7" s="12">
        <f t="shared" si="17"/>
        <v>110.72767364939361</v>
      </c>
      <c r="AG7" s="1">
        <v>0.62160000000000004</v>
      </c>
      <c r="AH7" s="26">
        <f t="shared" si="97"/>
        <v>99.288864388092605</v>
      </c>
      <c r="AI7" s="14">
        <f t="shared" si="98"/>
        <v>8.851445783132527E-3</v>
      </c>
      <c r="AJ7" s="2">
        <v>310</v>
      </c>
      <c r="AK7" s="12">
        <f t="shared" si="0"/>
        <v>114.92307692307693</v>
      </c>
      <c r="AL7" s="1">
        <v>0.68550233333333321</v>
      </c>
      <c r="AM7" s="26">
        <f t="shared" si="18"/>
        <v>102.15384615384616</v>
      </c>
      <c r="AN7" s="14">
        <f t="shared" si="19"/>
        <v>9.79803212851405E-3</v>
      </c>
      <c r="AO7" s="2">
        <v>331</v>
      </c>
      <c r="AP7" s="12">
        <f t="shared" si="1"/>
        <v>123.53914002205072</v>
      </c>
      <c r="AQ7" s="1">
        <v>0.687361</v>
      </c>
      <c r="AR7" s="26">
        <f t="shared" si="20"/>
        <v>109.58379272326351</v>
      </c>
      <c r="AS7" s="14">
        <f t="shared" si="21"/>
        <v>8.4261751056685773E-3</v>
      </c>
      <c r="AT7" s="2">
        <v>291</v>
      </c>
      <c r="AU7" s="12">
        <f t="shared" si="2"/>
        <v>108.73362445414847</v>
      </c>
      <c r="AV7" s="1">
        <v>0.61180000000000001</v>
      </c>
      <c r="AW7" s="26">
        <f t="shared" si="22"/>
        <v>97.633733624454152</v>
      </c>
      <c r="AX7" s="14">
        <f t="shared" si="23"/>
        <v>9.3649569707401018E-3</v>
      </c>
      <c r="AY7" s="2">
        <v>296</v>
      </c>
      <c r="AZ7" s="12">
        <f t="shared" si="3"/>
        <v>110.99890829694323</v>
      </c>
      <c r="BA7" s="1">
        <v>0.60881902777777774</v>
      </c>
      <c r="BB7" s="26">
        <f t="shared" si="24"/>
        <v>98.766375545851531</v>
      </c>
      <c r="BC7" s="14">
        <f t="shared" si="25"/>
        <v>8.4888900044622923E-3</v>
      </c>
      <c r="BD7" s="50">
        <v>297</v>
      </c>
      <c r="BE7" s="12">
        <f t="shared" si="4"/>
        <v>113.59823399558499</v>
      </c>
      <c r="BF7" s="1">
        <v>0.69671000000000005</v>
      </c>
      <c r="BG7" s="26">
        <f t="shared" si="26"/>
        <v>103.75</v>
      </c>
      <c r="BH7" s="14">
        <f t="shared" si="27"/>
        <v>1.0202844494256093E-2</v>
      </c>
      <c r="BI7" s="2">
        <v>263</v>
      </c>
      <c r="BJ7" s="12">
        <f t="shared" si="5"/>
        <v>98.349944629014388</v>
      </c>
      <c r="BK7" s="1">
        <v>0.50768000000000002</v>
      </c>
      <c r="BL7" s="26">
        <f t="shared" si="28"/>
        <v>85.941306755260243</v>
      </c>
      <c r="BM7" s="14">
        <f t="shared" si="29"/>
        <v>8.6314872824631919E-3</v>
      </c>
      <c r="BN7" s="2">
        <v>296</v>
      </c>
      <c r="BO7" s="12">
        <f t="shared" si="30"/>
        <v>113.76803551609324</v>
      </c>
      <c r="BP7" s="1">
        <v>0.57438999999999996</v>
      </c>
      <c r="BQ7" s="26">
        <f t="shared" si="99"/>
        <v>100.64095449500556</v>
      </c>
      <c r="BR7" s="14">
        <f t="shared" si="100"/>
        <v>8.0760528429507459E-3</v>
      </c>
      <c r="BS7" s="2">
        <v>286</v>
      </c>
      <c r="BT7" s="12">
        <f t="shared" si="31"/>
        <v>109.74444444444444</v>
      </c>
      <c r="BU7" s="25">
        <v>0.67571000000000003</v>
      </c>
      <c r="BV7" s="13">
        <f t="shared" si="101"/>
        <v>97.75555555555556</v>
      </c>
      <c r="BW7" s="3">
        <f t="shared" si="102"/>
        <v>1.024031510658017E-2</v>
      </c>
      <c r="BX7" s="2">
        <v>279</v>
      </c>
      <c r="BY7" s="12">
        <f t="shared" si="32"/>
        <v>106.63515016685206</v>
      </c>
      <c r="BZ7" s="1">
        <v>0.62902458333333333</v>
      </c>
      <c r="CA7" s="26">
        <f t="shared" si="33"/>
        <v>94.632925472747502</v>
      </c>
      <c r="CB7" s="14">
        <f t="shared" si="34"/>
        <v>8.9379783943466171E-3</v>
      </c>
      <c r="CC7" s="2">
        <v>295</v>
      </c>
      <c r="CD7" s="12">
        <f t="shared" si="35"/>
        <v>113.73042505592841</v>
      </c>
      <c r="CE7" s="1">
        <v>0.63380999999999998</v>
      </c>
      <c r="CF7" s="26">
        <f t="shared" si="36"/>
        <v>102.12527964205816</v>
      </c>
      <c r="CG7" s="14">
        <f t="shared" si="37"/>
        <v>9.2588240963855407E-3</v>
      </c>
      <c r="CH7" s="2">
        <v>295</v>
      </c>
      <c r="CI7" s="12">
        <f t="shared" si="38"/>
        <v>113.73042505592841</v>
      </c>
      <c r="CJ7" s="1">
        <v>0.6522</v>
      </c>
      <c r="CK7" s="26">
        <f t="shared" si="39"/>
        <v>101.66107382550337</v>
      </c>
      <c r="CL7" s="14">
        <f t="shared" si="40"/>
        <v>8.6210101946246585E-3</v>
      </c>
      <c r="CM7" s="2">
        <v>298</v>
      </c>
      <c r="CN7" s="12">
        <f t="shared" si="41"/>
        <v>115.45810055865921</v>
      </c>
      <c r="CO7" s="1">
        <v>0.69629999999999992</v>
      </c>
      <c r="CP7" s="26">
        <f t="shared" si="42"/>
        <v>101.54748603351955</v>
      </c>
      <c r="CQ7" s="14">
        <f t="shared" si="43"/>
        <v>9.2447389558232909E-3</v>
      </c>
      <c r="CR7" s="63">
        <v>311</v>
      </c>
      <c r="CS7" s="12">
        <f t="shared" si="44"/>
        <v>122.51942286348502</v>
      </c>
      <c r="CT7" s="1">
        <v>0.84023300000000001</v>
      </c>
      <c r="CU7" s="26">
        <f t="shared" si="45"/>
        <v>109.85294117647059</v>
      </c>
      <c r="CV7" s="14">
        <f t="shared" si="46"/>
        <v>1.0363769769989052E-2</v>
      </c>
      <c r="CW7" s="63">
        <v>309</v>
      </c>
      <c r="CX7" s="12">
        <f t="shared" si="47"/>
        <v>121.5423162583519</v>
      </c>
      <c r="CY7" s="1">
        <v>0.81489999999999996</v>
      </c>
      <c r="CZ7" s="26">
        <f t="shared" si="48"/>
        <v>107.90924276169265</v>
      </c>
      <c r="DA7" s="14">
        <f t="shared" si="49"/>
        <v>1.047452726158872E-2</v>
      </c>
      <c r="DB7" s="2">
        <v>326</v>
      </c>
      <c r="DC7" s="12">
        <f t="shared" si="50"/>
        <v>127.72777777777777</v>
      </c>
      <c r="DD7" s="1">
        <v>0.81489999999999996</v>
      </c>
      <c r="DE7" s="26">
        <f t="shared" si="51"/>
        <v>113.43333333333334</v>
      </c>
      <c r="DF7" s="14">
        <f t="shared" si="52"/>
        <v>9.9898950641274815E-3</v>
      </c>
      <c r="DG7" s="2">
        <v>292</v>
      </c>
      <c r="DH7" s="12">
        <f t="shared" si="53"/>
        <v>106.6894018887723</v>
      </c>
      <c r="DI7" s="1">
        <v>0.76898999999999995</v>
      </c>
      <c r="DJ7" s="26">
        <f t="shared" si="54"/>
        <v>94.49632738719832</v>
      </c>
      <c r="DK7" s="14">
        <f t="shared" si="55"/>
        <v>1.1030851979345956E-2</v>
      </c>
      <c r="DL7" s="2">
        <v>310</v>
      </c>
      <c r="DM7" s="12">
        <f t="shared" si="6"/>
        <v>124.64326812428078</v>
      </c>
      <c r="DN7" s="1">
        <v>0.82479999999999998</v>
      </c>
      <c r="DO7" s="26">
        <f t="shared" si="56"/>
        <v>112.70425776754891</v>
      </c>
      <c r="DP7" s="35">
        <f t="shared" si="57"/>
        <v>1.0897050602409643E-2</v>
      </c>
      <c r="DQ7" s="2">
        <v>301</v>
      </c>
      <c r="DR7" s="12">
        <f t="shared" si="58"/>
        <v>114.26211453744493</v>
      </c>
      <c r="DS7" s="1">
        <v>0.8377</v>
      </c>
      <c r="DT7" s="26">
        <f t="shared" si="59"/>
        <v>101.69328193832598</v>
      </c>
      <c r="DU7" s="14">
        <f t="shared" si="60"/>
        <v>1.2117274917853232E-2</v>
      </c>
      <c r="DV7" s="2">
        <v>311</v>
      </c>
      <c r="DW7" s="12">
        <f t="shared" si="61"/>
        <v>119.15841584158414</v>
      </c>
      <c r="DX7" s="1">
        <v>0.85270000000000001</v>
      </c>
      <c r="DY7" s="26">
        <f t="shared" si="62"/>
        <v>105.00550055005499</v>
      </c>
      <c r="DZ7" s="14">
        <f t="shared" si="63"/>
        <v>1.1686638165565491E-2</v>
      </c>
      <c r="EA7" s="2">
        <v>301</v>
      </c>
      <c r="EB7" s="12">
        <f t="shared" si="64"/>
        <v>114.30862831858407</v>
      </c>
      <c r="EC7" s="1">
        <v>0.8417</v>
      </c>
      <c r="ED7" s="26">
        <f t="shared" si="65"/>
        <v>101.9137168141593</v>
      </c>
      <c r="EE7" s="14">
        <f t="shared" si="66"/>
        <v>1.1714484605087018E-2</v>
      </c>
      <c r="EF7" s="2">
        <v>197</v>
      </c>
      <c r="EG7" s="12">
        <f t="shared" si="67"/>
        <v>66.599344978165945</v>
      </c>
      <c r="EH7" s="1">
        <v>1.1787000000000001</v>
      </c>
      <c r="EI7" s="26">
        <f t="shared" si="68"/>
        <v>55.725982532751097</v>
      </c>
      <c r="EJ7" s="35">
        <f t="shared" si="69"/>
        <v>1.6144959839357431E-2</v>
      </c>
      <c r="EK7" s="2">
        <v>127</v>
      </c>
      <c r="EL7" s="12">
        <f t="shared" si="70"/>
        <v>49.698055271238488</v>
      </c>
      <c r="EM7" s="1">
        <v>0.81030000000000002</v>
      </c>
      <c r="EN7" s="26">
        <f t="shared" si="71"/>
        <v>41.202661207778917</v>
      </c>
      <c r="EO7" s="14">
        <f t="shared" si="72"/>
        <v>1.6120499999999999E-2</v>
      </c>
      <c r="EP7" s="2">
        <v>199</v>
      </c>
      <c r="EQ7" s="12">
        <f t="shared" si="73"/>
        <v>69.825396825396837</v>
      </c>
      <c r="ER7" s="1">
        <v>1.1684000000000001</v>
      </c>
      <c r="ES7" s="26">
        <f t="shared" si="74"/>
        <v>59.06613756613757</v>
      </c>
      <c r="ET7" s="35">
        <f t="shared" si="75"/>
        <v>1.5177624784853695E-2</v>
      </c>
      <c r="EU7" s="2">
        <v>145</v>
      </c>
      <c r="EV7" s="12">
        <f t="shared" si="76"/>
        <v>60.793489318413023</v>
      </c>
      <c r="EW7" s="1">
        <v>0.82809999999999995</v>
      </c>
      <c r="EX7" s="26">
        <f t="shared" si="77"/>
        <v>49.605798575788398</v>
      </c>
      <c r="EY7" s="14">
        <f t="shared" si="78"/>
        <v>1.5454485110252323E-2</v>
      </c>
      <c r="EZ7" s="2">
        <v>180</v>
      </c>
      <c r="FA7" s="12">
        <f t="shared" si="7"/>
        <v>58.082264957264961</v>
      </c>
      <c r="FB7" s="1">
        <v>1.1000000000000001</v>
      </c>
      <c r="FC7" s="13">
        <f t="shared" si="79"/>
        <v>50.323183760683762</v>
      </c>
      <c r="FD7" s="14">
        <f t="shared" si="80"/>
        <v>1.6915662650602407E-2</v>
      </c>
      <c r="FE7" s="2">
        <v>202.5</v>
      </c>
      <c r="FF7" s="12">
        <f t="shared" si="8"/>
        <v>68.058226495726501</v>
      </c>
      <c r="FG7" s="1">
        <v>1.04</v>
      </c>
      <c r="FH7" s="13">
        <f t="shared" si="81"/>
        <v>58.636485042735046</v>
      </c>
      <c r="FI7" s="14">
        <f t="shared" si="82"/>
        <v>1.592062367115521E-2</v>
      </c>
      <c r="FJ7" s="2">
        <v>235</v>
      </c>
      <c r="FK7" s="12">
        <f t="shared" si="9"/>
        <v>82.467948717948715</v>
      </c>
      <c r="FL7" s="1">
        <v>1.1399999999999999</v>
      </c>
      <c r="FM7" s="13">
        <f t="shared" si="83"/>
        <v>72.491987179487182</v>
      </c>
      <c r="FN7" s="14">
        <f t="shared" si="84"/>
        <v>1.5036144578313248E-2</v>
      </c>
      <c r="FO7" s="2">
        <v>195</v>
      </c>
      <c r="FP7" s="12">
        <f t="shared" si="10"/>
        <v>64.73290598290599</v>
      </c>
      <c r="FQ7" s="1">
        <v>0.95</v>
      </c>
      <c r="FR7" s="13">
        <f t="shared" si="85"/>
        <v>54.75694444444445</v>
      </c>
      <c r="FS7" s="14">
        <f t="shared" si="86"/>
        <v>1.6038554216867465E-2</v>
      </c>
      <c r="FT7" s="2">
        <v>175</v>
      </c>
      <c r="FU7" s="12">
        <f t="shared" si="11"/>
        <v>55.865384615384613</v>
      </c>
      <c r="FV7" s="1">
        <v>0.875</v>
      </c>
      <c r="FW7" s="13">
        <f t="shared" si="87"/>
        <v>44.78098290598291</v>
      </c>
      <c r="FX7" s="14">
        <f t="shared" si="88"/>
        <v>1.804337349397591E-2</v>
      </c>
    </row>
    <row r="8" spans="2:180" x14ac:dyDescent="0.25">
      <c r="B8" s="2">
        <v>100</v>
      </c>
      <c r="C8" s="1">
        <v>0.83296242087190908</v>
      </c>
      <c r="D8" s="7">
        <v>90</v>
      </c>
      <c r="E8" s="3">
        <v>1.1103484591532448E-2</v>
      </c>
      <c r="F8" s="52">
        <v>60</v>
      </c>
      <c r="G8" s="1">
        <v>0.78320000000000001</v>
      </c>
      <c r="H8" s="26">
        <f t="shared" si="89"/>
        <v>52.5</v>
      </c>
      <c r="I8" s="14">
        <f t="shared" si="90"/>
        <v>1.3760000000000001E-2</v>
      </c>
      <c r="J8" s="52">
        <v>65</v>
      </c>
      <c r="K8" s="1">
        <v>0.85270000000000001</v>
      </c>
      <c r="L8" s="26">
        <f t="shared" si="91"/>
        <v>57.5</v>
      </c>
      <c r="M8" s="14">
        <f t="shared" si="92"/>
        <v>1.3626666666666669E-2</v>
      </c>
      <c r="N8" s="52">
        <v>139</v>
      </c>
      <c r="O8" s="1">
        <v>0.82539999999999991</v>
      </c>
      <c r="P8" s="26">
        <f t="shared" si="93"/>
        <v>129</v>
      </c>
      <c r="Q8" s="14">
        <f t="shared" si="94"/>
        <v>8.7499999999999974E-3</v>
      </c>
      <c r="R8" s="52">
        <v>74</v>
      </c>
      <c r="S8" s="1">
        <v>0.91919999999999991</v>
      </c>
      <c r="T8" s="26">
        <f t="shared" si="12"/>
        <v>65.5</v>
      </c>
      <c r="U8" s="14">
        <f t="shared" si="13"/>
        <v>1.2999999999999998E-2</v>
      </c>
      <c r="V8" s="52">
        <v>140</v>
      </c>
      <c r="W8" s="1">
        <v>0.95979999999999999</v>
      </c>
      <c r="X8" s="26">
        <f t="shared" si="14"/>
        <v>129.5</v>
      </c>
      <c r="Y8" s="14">
        <f t="shared" si="15"/>
        <v>1.0314285714285715E-2</v>
      </c>
      <c r="Z8" s="2">
        <v>360</v>
      </c>
      <c r="AA8" s="12">
        <f t="shared" si="16"/>
        <v>138.33333333333331</v>
      </c>
      <c r="AB8" s="1">
        <v>0.88493899999999992</v>
      </c>
      <c r="AC8" s="26">
        <f t="shared" si="95"/>
        <v>127.60451045104509</v>
      </c>
      <c r="AD8" s="14">
        <f t="shared" si="96"/>
        <v>1.0823181748269683E-2</v>
      </c>
      <c r="AE8" s="2">
        <v>354</v>
      </c>
      <c r="AF8" s="12">
        <f t="shared" si="17"/>
        <v>134.52039691289968</v>
      </c>
      <c r="AG8" s="1">
        <v>0.84820000000000007</v>
      </c>
      <c r="AH8" s="26">
        <f t="shared" si="97"/>
        <v>122.62403528114665</v>
      </c>
      <c r="AI8" s="14">
        <f t="shared" si="98"/>
        <v>9.5239202965708945E-3</v>
      </c>
      <c r="AJ8" s="2">
        <v>358</v>
      </c>
      <c r="AK8" s="12">
        <f t="shared" si="0"/>
        <v>136.8131868131868</v>
      </c>
      <c r="AL8" s="1">
        <v>0.93380011111111094</v>
      </c>
      <c r="AM8" s="26">
        <f t="shared" si="18"/>
        <v>125.86813186813187</v>
      </c>
      <c r="AN8" s="14">
        <f t="shared" si="19"/>
        <v>1.1342920571173592E-2</v>
      </c>
      <c r="AO8" s="2">
        <v>387</v>
      </c>
      <c r="AP8" s="12">
        <f t="shared" si="1"/>
        <v>149.16207276736495</v>
      </c>
      <c r="AQ8" s="1">
        <v>0.94666149999999993</v>
      </c>
      <c r="AR8" s="26">
        <f t="shared" si="20"/>
        <v>136.35060639470782</v>
      </c>
      <c r="AS8" s="14">
        <f t="shared" si="21"/>
        <v>1.011986030550774E-2</v>
      </c>
      <c r="AT8" s="2">
        <v>340</v>
      </c>
      <c r="AU8" s="12">
        <f t="shared" si="2"/>
        <v>130.9334061135371</v>
      </c>
      <c r="AV8" s="1">
        <v>0.85160000000000002</v>
      </c>
      <c r="AW8" s="26">
        <f t="shared" si="22"/>
        <v>119.83351528384279</v>
      </c>
      <c r="AX8" s="14">
        <f t="shared" si="23"/>
        <v>1.0801908040324571E-2</v>
      </c>
      <c r="AY8" s="2">
        <v>341</v>
      </c>
      <c r="AZ8" s="12">
        <f t="shared" si="3"/>
        <v>131.38646288209608</v>
      </c>
      <c r="BA8" s="1">
        <v>0.83233013888888885</v>
      </c>
      <c r="BB8" s="26">
        <f t="shared" si="24"/>
        <v>121.19268558951966</v>
      </c>
      <c r="BC8" s="14">
        <f t="shared" si="25"/>
        <v>1.096311527591848E-2</v>
      </c>
      <c r="BD8" s="2">
        <v>339</v>
      </c>
      <c r="BE8" s="12">
        <f t="shared" si="4"/>
        <v>132.8366445916115</v>
      </c>
      <c r="BF8" s="1">
        <v>0.91279999999999994</v>
      </c>
      <c r="BG8" s="26">
        <f t="shared" si="26"/>
        <v>123.21743929359825</v>
      </c>
      <c r="BH8" s="14">
        <f t="shared" si="27"/>
        <v>1.1232216867469861E-2</v>
      </c>
      <c r="BI8" s="2">
        <v>309</v>
      </c>
      <c r="BJ8" s="12">
        <f t="shared" si="5"/>
        <v>119.49058693244739</v>
      </c>
      <c r="BK8" s="1">
        <v>0.70796999999999999</v>
      </c>
      <c r="BL8" s="26">
        <f t="shared" si="28"/>
        <v>108.92026578073089</v>
      </c>
      <c r="BM8" s="14">
        <f t="shared" si="29"/>
        <v>9.4741681508643278E-3</v>
      </c>
      <c r="BN8" s="2">
        <v>349</v>
      </c>
      <c r="BO8" s="12">
        <f t="shared" si="30"/>
        <v>138.1798002219756</v>
      </c>
      <c r="BP8" s="1">
        <v>0.70576000000000005</v>
      </c>
      <c r="BQ8" s="26">
        <f t="shared" si="99"/>
        <v>125.97391786903441</v>
      </c>
      <c r="BR8" s="14">
        <f t="shared" si="100"/>
        <v>5.38142168674699E-3</v>
      </c>
      <c r="BS8" s="2">
        <v>340</v>
      </c>
      <c r="BT8" s="12">
        <f t="shared" si="31"/>
        <v>134.64444444444445</v>
      </c>
      <c r="BU8" s="25">
        <v>0.90156000000000003</v>
      </c>
      <c r="BV8" s="13">
        <f t="shared" si="101"/>
        <v>122.19444444444444</v>
      </c>
      <c r="BW8" s="3">
        <f t="shared" si="102"/>
        <v>9.0702811244979895E-3</v>
      </c>
      <c r="BX8" s="2">
        <v>323</v>
      </c>
      <c r="BY8" s="12">
        <f t="shared" si="32"/>
        <v>126.94660734149053</v>
      </c>
      <c r="BZ8" s="1">
        <v>0.83147458333333335</v>
      </c>
      <c r="CA8" s="26">
        <f t="shared" si="33"/>
        <v>116.7908787541713</v>
      </c>
      <c r="CB8" s="14">
        <f t="shared" si="34"/>
        <v>9.9672809419496227E-3</v>
      </c>
      <c r="CC8" s="2">
        <v>341</v>
      </c>
      <c r="CD8" s="12">
        <f t="shared" si="35"/>
        <v>135.08389261744966</v>
      </c>
      <c r="CE8" s="1">
        <v>0.83811625000000001</v>
      </c>
      <c r="CF8" s="26">
        <f t="shared" si="36"/>
        <v>124.40715883668904</v>
      </c>
      <c r="CG8" s="14">
        <f t="shared" si="37"/>
        <v>9.5678254321634355E-3</v>
      </c>
      <c r="CH8" s="2">
        <v>341</v>
      </c>
      <c r="CI8" s="12">
        <f t="shared" si="38"/>
        <v>135.08389261744966</v>
      </c>
      <c r="CJ8" s="1">
        <v>0.90210000000000001</v>
      </c>
      <c r="CK8" s="26">
        <f t="shared" si="39"/>
        <v>124.40715883668904</v>
      </c>
      <c r="CL8" s="14">
        <f t="shared" si="40"/>
        <v>1.1703017286537453E-2</v>
      </c>
      <c r="CM8" s="2">
        <v>339</v>
      </c>
      <c r="CN8" s="12">
        <f t="shared" si="41"/>
        <v>134.46927374301674</v>
      </c>
      <c r="CO8" s="1">
        <v>0.91819999999999991</v>
      </c>
      <c r="CP8" s="26">
        <f t="shared" si="42"/>
        <v>124.96368715083798</v>
      </c>
      <c r="CQ8" s="14">
        <f t="shared" si="43"/>
        <v>1.1672083455774323E-2</v>
      </c>
      <c r="CR8" s="63">
        <v>360</v>
      </c>
      <c r="CS8" s="12">
        <f t="shared" si="44"/>
        <v>145.08879023307435</v>
      </c>
      <c r="CT8" s="1">
        <v>1.1191070000000001</v>
      </c>
      <c r="CU8" s="26">
        <f t="shared" si="45"/>
        <v>133.80410654827969</v>
      </c>
      <c r="CV8" s="14">
        <f t="shared" si="46"/>
        <v>1.2356305581509724E-2</v>
      </c>
      <c r="CW8" s="63">
        <v>365</v>
      </c>
      <c r="CX8" s="12">
        <f t="shared" si="47"/>
        <v>147.42204899777283</v>
      </c>
      <c r="CY8" s="1">
        <v>1.1243000000000001</v>
      </c>
      <c r="CZ8" s="26">
        <f t="shared" si="48"/>
        <v>134.48218262806236</v>
      </c>
      <c r="DA8" s="14">
        <f t="shared" si="49"/>
        <v>1.1955301204819285E-2</v>
      </c>
      <c r="DB8" s="2">
        <v>391</v>
      </c>
      <c r="DC8" s="12">
        <f t="shared" si="50"/>
        <v>157.69999999999999</v>
      </c>
      <c r="DD8" s="1">
        <v>1.1243000000000001</v>
      </c>
      <c r="DE8" s="26">
        <f t="shared" si="51"/>
        <v>142.71388888888887</v>
      </c>
      <c r="DF8" s="14">
        <f t="shared" si="52"/>
        <v>1.0322891566265067E-2</v>
      </c>
      <c r="DG8" s="2">
        <v>346</v>
      </c>
      <c r="DH8" s="12">
        <f t="shared" si="53"/>
        <v>130.20461699895068</v>
      </c>
      <c r="DI8" s="1">
        <v>1.06602</v>
      </c>
      <c r="DJ8" s="26">
        <f t="shared" si="54"/>
        <v>118.44700944386149</v>
      </c>
      <c r="DK8" s="14">
        <f t="shared" si="55"/>
        <v>1.2631396251673359E-2</v>
      </c>
      <c r="DL8" s="2">
        <v>373</v>
      </c>
      <c r="DM8" s="12">
        <f t="shared" si="6"/>
        <v>154.72957422324512</v>
      </c>
      <c r="DN8" s="1">
        <v>1.1837</v>
      </c>
      <c r="DO8" s="26">
        <f t="shared" si="56"/>
        <v>139.68642117376294</v>
      </c>
      <c r="DP8" s="35">
        <f t="shared" si="57"/>
        <v>1.1929015108051246E-2</v>
      </c>
      <c r="DQ8" s="2">
        <v>344</v>
      </c>
      <c r="DR8" s="12">
        <f t="shared" si="58"/>
        <v>133.91519823788548</v>
      </c>
      <c r="DS8" s="1">
        <v>1.0763</v>
      </c>
      <c r="DT8" s="26">
        <f t="shared" si="59"/>
        <v>124.0886563876652</v>
      </c>
      <c r="DU8" s="14">
        <f t="shared" si="60"/>
        <v>1.2140588400112066E-2</v>
      </c>
      <c r="DV8" s="2">
        <v>369</v>
      </c>
      <c r="DW8" s="12">
        <f t="shared" si="61"/>
        <v>145.63806380638064</v>
      </c>
      <c r="DX8" s="1">
        <v>1.1814</v>
      </c>
      <c r="DY8" s="26">
        <f t="shared" si="62"/>
        <v>132.39823982398241</v>
      </c>
      <c r="DZ8" s="14">
        <f t="shared" si="63"/>
        <v>1.2413307021188192E-2</v>
      </c>
      <c r="EA8" s="2">
        <v>351</v>
      </c>
      <c r="EB8" s="12">
        <f t="shared" si="64"/>
        <v>137.26216814159292</v>
      </c>
      <c r="EC8" s="1">
        <v>1.1465000000000001</v>
      </c>
      <c r="ED8" s="26">
        <f t="shared" si="65"/>
        <v>125.7853982300885</v>
      </c>
      <c r="EE8" s="14">
        <f t="shared" si="66"/>
        <v>1.3278997590361446E-2</v>
      </c>
      <c r="EF8" s="2">
        <v>245</v>
      </c>
      <c r="EG8" s="12">
        <f t="shared" si="67"/>
        <v>88.346069868995627</v>
      </c>
      <c r="EH8" s="1">
        <v>1.5056</v>
      </c>
      <c r="EI8" s="26">
        <f t="shared" si="68"/>
        <v>77.472707423580786</v>
      </c>
      <c r="EJ8" s="35">
        <f t="shared" si="69"/>
        <v>1.5032148594377516E-2</v>
      </c>
      <c r="EK8" s="2">
        <v>166</v>
      </c>
      <c r="EL8" s="12">
        <f t="shared" si="70"/>
        <v>66.264073694984646</v>
      </c>
      <c r="EM8" s="1">
        <v>1.0729</v>
      </c>
      <c r="EN8" s="26">
        <f t="shared" si="71"/>
        <v>57.981064483111567</v>
      </c>
      <c r="EO8" s="14">
        <f t="shared" si="72"/>
        <v>1.5851726907630523E-2</v>
      </c>
      <c r="EP8" s="2">
        <v>250</v>
      </c>
      <c r="EQ8" s="12">
        <f t="shared" si="73"/>
        <v>92.222222222222214</v>
      </c>
      <c r="ER8" s="1">
        <v>1.4982</v>
      </c>
      <c r="ES8" s="26">
        <f t="shared" si="74"/>
        <v>81.023809523809518</v>
      </c>
      <c r="ET8" s="35">
        <f t="shared" si="75"/>
        <v>1.4725301204819284E-2</v>
      </c>
      <c r="EU8" s="2">
        <v>198</v>
      </c>
      <c r="EV8" s="12">
        <f t="shared" si="76"/>
        <v>83.168870803662259</v>
      </c>
      <c r="EW8" s="1">
        <v>1.1897</v>
      </c>
      <c r="EX8" s="26">
        <f t="shared" si="77"/>
        <v>71.981180061037634</v>
      </c>
      <c r="EY8" s="14">
        <f t="shared" si="78"/>
        <v>1.6160618322345992E-2</v>
      </c>
      <c r="EZ8" s="2">
        <v>222.5</v>
      </c>
      <c r="FA8" s="12">
        <f t="shared" si="7"/>
        <v>76.925747863247864</v>
      </c>
      <c r="FB8" s="1">
        <v>1.3975</v>
      </c>
      <c r="FC8" s="13">
        <f t="shared" si="79"/>
        <v>67.504006410256409</v>
      </c>
      <c r="FD8" s="14">
        <f t="shared" si="80"/>
        <v>1.578795180722891E-2</v>
      </c>
      <c r="FE8" s="2">
        <v>250</v>
      </c>
      <c r="FF8" s="12">
        <f t="shared" si="8"/>
        <v>89.118589743589737</v>
      </c>
      <c r="FG8" s="1">
        <v>1.34</v>
      </c>
      <c r="FH8" s="13">
        <f t="shared" si="81"/>
        <v>78.588408119658112</v>
      </c>
      <c r="FI8" s="14">
        <f t="shared" si="82"/>
        <v>1.4244768547875724E-2</v>
      </c>
      <c r="FJ8" s="2">
        <v>282.5</v>
      </c>
      <c r="FK8" s="12">
        <f t="shared" si="9"/>
        <v>103.52831196581197</v>
      </c>
      <c r="FL8" s="1">
        <v>1.5</v>
      </c>
      <c r="FM8" s="13">
        <f t="shared" si="83"/>
        <v>92.998130341880341</v>
      </c>
      <c r="FN8" s="14">
        <f t="shared" si="84"/>
        <v>1.7093722257450858E-2</v>
      </c>
      <c r="FO8" s="2">
        <v>242.5</v>
      </c>
      <c r="FP8" s="12">
        <f t="shared" si="10"/>
        <v>85.793269230769226</v>
      </c>
      <c r="FQ8" s="1">
        <v>1.29</v>
      </c>
      <c r="FR8" s="13">
        <f t="shared" si="85"/>
        <v>75.263087606837615</v>
      </c>
      <c r="FS8" s="14">
        <f t="shared" si="86"/>
        <v>1.614407102092582E-2</v>
      </c>
      <c r="FT8" s="2">
        <v>215</v>
      </c>
      <c r="FU8" s="12">
        <f t="shared" si="11"/>
        <v>73.600427350427353</v>
      </c>
      <c r="FV8" s="1">
        <v>1.125</v>
      </c>
      <c r="FW8" s="13">
        <f t="shared" si="87"/>
        <v>64.732905982905976</v>
      </c>
      <c r="FX8" s="14">
        <f t="shared" si="88"/>
        <v>1.4096385542168671E-2</v>
      </c>
    </row>
    <row r="9" spans="2:180" x14ac:dyDescent="0.25">
      <c r="B9" s="2">
        <v>115</v>
      </c>
      <c r="C9" s="1">
        <v>0.99252691153752559</v>
      </c>
      <c r="D9" s="7">
        <v>107.5</v>
      </c>
      <c r="E9" s="3">
        <v>1.0637632711041102E-2</v>
      </c>
      <c r="F9" s="52">
        <v>75</v>
      </c>
      <c r="G9" s="1">
        <v>0.97160000000000002</v>
      </c>
      <c r="H9" s="26">
        <f t="shared" si="89"/>
        <v>67.5</v>
      </c>
      <c r="I9" s="14">
        <f t="shared" si="90"/>
        <v>1.256E-2</v>
      </c>
      <c r="J9" s="52">
        <v>80</v>
      </c>
      <c r="K9" s="1">
        <v>1.0475000000000001</v>
      </c>
      <c r="L9" s="26">
        <f t="shared" si="91"/>
        <v>72.5</v>
      </c>
      <c r="M9" s="14">
        <f t="shared" si="92"/>
        <v>1.2986666666666672E-2</v>
      </c>
      <c r="N9" s="52">
        <v>159</v>
      </c>
      <c r="O9" s="1">
        <v>1.0308999999999999</v>
      </c>
      <c r="P9" s="26">
        <f t="shared" si="93"/>
        <v>149</v>
      </c>
      <c r="Q9" s="14">
        <f t="shared" si="94"/>
        <v>1.0275000000000001E-2</v>
      </c>
      <c r="R9" s="52">
        <v>91</v>
      </c>
      <c r="S9" s="1">
        <v>1.1656</v>
      </c>
      <c r="T9" s="26">
        <f t="shared" si="12"/>
        <v>82.5</v>
      </c>
      <c r="U9" s="14">
        <f t="shared" si="13"/>
        <v>1.4494117647058827E-2</v>
      </c>
      <c r="V9" s="52">
        <v>161</v>
      </c>
      <c r="W9" s="1">
        <v>1.2229000000000001</v>
      </c>
      <c r="X9" s="26">
        <f t="shared" si="14"/>
        <v>150.5</v>
      </c>
      <c r="Y9" s="14">
        <f t="shared" si="15"/>
        <v>1.2528571428571434E-2</v>
      </c>
      <c r="Z9" s="2">
        <v>410</v>
      </c>
      <c r="AA9" s="12">
        <f t="shared" si="16"/>
        <v>161.16061606160616</v>
      </c>
      <c r="AB9" s="1">
        <v>1.128919</v>
      </c>
      <c r="AC9" s="26">
        <f t="shared" si="95"/>
        <v>149.74697469746974</v>
      </c>
      <c r="AD9" s="14">
        <f t="shared" si="96"/>
        <v>1.0688087710843367E-2</v>
      </c>
      <c r="AE9" s="2">
        <v>405</v>
      </c>
      <c r="AF9" s="12">
        <f t="shared" si="17"/>
        <v>157.85556780595371</v>
      </c>
      <c r="AG9" s="1">
        <v>1.0669</v>
      </c>
      <c r="AH9" s="26">
        <f t="shared" si="97"/>
        <v>146.18798235942671</v>
      </c>
      <c r="AI9" s="14">
        <f t="shared" si="98"/>
        <v>9.3721190644932614E-3</v>
      </c>
      <c r="AJ9" s="2">
        <v>406</v>
      </c>
      <c r="AK9" s="12">
        <f t="shared" si="0"/>
        <v>158.7032967032967</v>
      </c>
      <c r="AL9" s="1">
        <v>1.166420111111111</v>
      </c>
      <c r="AM9" s="26">
        <f t="shared" si="18"/>
        <v>147.75824175824175</v>
      </c>
      <c r="AN9" s="14">
        <f t="shared" si="19"/>
        <v>1.0626716867469879E-2</v>
      </c>
      <c r="AO9" s="2">
        <v>434</v>
      </c>
      <c r="AP9" s="12">
        <f t="shared" si="1"/>
        <v>170.66703417861081</v>
      </c>
      <c r="AQ9" s="1">
        <v>1.2052419999999999</v>
      </c>
      <c r="AR9" s="26">
        <f t="shared" si="20"/>
        <v>159.91455347298788</v>
      </c>
      <c r="AS9" s="14">
        <f t="shared" si="21"/>
        <v>1.2024225249935917E-2</v>
      </c>
      <c r="AT9" s="2">
        <v>385</v>
      </c>
      <c r="AU9" s="12">
        <f t="shared" si="2"/>
        <v>151.32096069868996</v>
      </c>
      <c r="AV9" s="1">
        <v>1.0935999999999999</v>
      </c>
      <c r="AW9" s="26">
        <f t="shared" si="22"/>
        <v>141.12718340611355</v>
      </c>
      <c r="AX9" s="14">
        <f t="shared" si="23"/>
        <v>1.1869986613119127E-2</v>
      </c>
      <c r="AY9" s="2">
        <v>385</v>
      </c>
      <c r="AZ9" s="12">
        <f t="shared" si="3"/>
        <v>151.32096069868996</v>
      </c>
      <c r="BA9" s="1">
        <v>1.0499745833333334</v>
      </c>
      <c r="BB9" s="26">
        <f t="shared" si="24"/>
        <v>141.35371179039302</v>
      </c>
      <c r="BC9" s="14">
        <f t="shared" si="25"/>
        <v>1.0917979797979808E-2</v>
      </c>
      <c r="BD9" s="2">
        <v>385</v>
      </c>
      <c r="BE9" s="12">
        <f t="shared" si="4"/>
        <v>153.90728476821192</v>
      </c>
      <c r="BF9" s="1">
        <v>1.1262099999999999</v>
      </c>
      <c r="BG9" s="26">
        <f t="shared" si="26"/>
        <v>143.37196467991171</v>
      </c>
      <c r="BH9" s="14">
        <f t="shared" si="27"/>
        <v>1.0128311157674184E-2</v>
      </c>
      <c r="BI9" s="2">
        <v>344</v>
      </c>
      <c r="BJ9" s="12">
        <f t="shared" si="5"/>
        <v>135.57585825027687</v>
      </c>
      <c r="BK9" s="1">
        <v>0.88021000000000005</v>
      </c>
      <c r="BL9" s="26">
        <f t="shared" si="28"/>
        <v>127.53322259136212</v>
      </c>
      <c r="BM9" s="14">
        <f t="shared" si="29"/>
        <v>1.070793253012047E-2</v>
      </c>
      <c r="BN9" s="2">
        <v>387</v>
      </c>
      <c r="BO9" s="12">
        <f t="shared" si="30"/>
        <v>155.68257491675917</v>
      </c>
      <c r="BP9" s="1">
        <v>0.91229000000000005</v>
      </c>
      <c r="BQ9" s="26">
        <f t="shared" si="99"/>
        <v>146.93118756936738</v>
      </c>
      <c r="BR9" s="14">
        <f t="shared" si="100"/>
        <v>1.179984337349398E-2</v>
      </c>
      <c r="BS9" s="2">
        <v>387</v>
      </c>
      <c r="BT9" s="12">
        <f t="shared" si="31"/>
        <v>156.31666666666666</v>
      </c>
      <c r="BU9" s="25">
        <v>1.15652</v>
      </c>
      <c r="BV9" s="13">
        <f t="shared" si="101"/>
        <v>145.48055555555555</v>
      </c>
      <c r="BW9" s="3">
        <f t="shared" si="102"/>
        <v>1.1764368110740837E-2</v>
      </c>
      <c r="BX9" s="2">
        <v>367</v>
      </c>
      <c r="BY9" s="12">
        <f t="shared" si="32"/>
        <v>147.25806451612905</v>
      </c>
      <c r="BZ9" s="1">
        <v>1.0666945833333334</v>
      </c>
      <c r="CA9" s="26">
        <f t="shared" si="33"/>
        <v>137.10233592880979</v>
      </c>
      <c r="CB9" s="14">
        <f t="shared" si="34"/>
        <v>1.1580656078860885E-2</v>
      </c>
      <c r="CC9" s="2">
        <v>387</v>
      </c>
      <c r="CD9" s="12">
        <f t="shared" si="35"/>
        <v>156.43736017897092</v>
      </c>
      <c r="CE9" s="1">
        <v>1.07751625</v>
      </c>
      <c r="CF9" s="26">
        <f t="shared" si="36"/>
        <v>145.76062639821029</v>
      </c>
      <c r="CG9" s="14">
        <f t="shared" si="37"/>
        <v>1.1211293871136717E-2</v>
      </c>
      <c r="CH9" s="2">
        <v>383</v>
      </c>
      <c r="CI9" s="12">
        <f t="shared" si="38"/>
        <v>154.58053691275168</v>
      </c>
      <c r="CJ9" s="1">
        <v>1.1284000000000001</v>
      </c>
      <c r="CK9" s="26">
        <f t="shared" si="39"/>
        <v>144.83221476510067</v>
      </c>
      <c r="CL9" s="14">
        <f t="shared" si="40"/>
        <v>1.1607125645438898E-2</v>
      </c>
      <c r="CM9" s="2">
        <v>380</v>
      </c>
      <c r="CN9" s="12">
        <f t="shared" si="41"/>
        <v>153.48044692737429</v>
      </c>
      <c r="CO9" s="1">
        <v>1.1443999999999999</v>
      </c>
      <c r="CP9" s="26">
        <f t="shared" si="42"/>
        <v>143.9748603351955</v>
      </c>
      <c r="CQ9" s="14">
        <f t="shared" si="43"/>
        <v>1.1898266235674401E-2</v>
      </c>
      <c r="CR9" s="63">
        <v>403</v>
      </c>
      <c r="CS9" s="12">
        <f t="shared" si="44"/>
        <v>164.89456159822419</v>
      </c>
      <c r="CT9" s="1">
        <v>1.3836630000000001</v>
      </c>
      <c r="CU9" s="26">
        <f t="shared" si="45"/>
        <v>154.99167591564927</v>
      </c>
      <c r="CV9" s="14">
        <f t="shared" si="46"/>
        <v>1.3357520650042027E-2</v>
      </c>
      <c r="CW9" s="63">
        <v>415</v>
      </c>
      <c r="CX9" s="12">
        <f t="shared" si="47"/>
        <v>170.52895322939864</v>
      </c>
      <c r="CY9" s="1">
        <v>1.4224000000000001</v>
      </c>
      <c r="CZ9" s="26">
        <f t="shared" si="48"/>
        <v>158.97550111358572</v>
      </c>
      <c r="DA9" s="14">
        <f t="shared" si="49"/>
        <v>1.2900906024096404E-2</v>
      </c>
      <c r="DB9" s="2">
        <v>452</v>
      </c>
      <c r="DC9" s="12">
        <f t="shared" si="50"/>
        <v>185.82777777777778</v>
      </c>
      <c r="DD9" s="1">
        <v>1.4224000000000001</v>
      </c>
      <c r="DE9" s="26">
        <f t="shared" si="51"/>
        <v>171.76388888888889</v>
      </c>
      <c r="DF9" s="14">
        <f t="shared" si="52"/>
        <v>1.0598064388702345E-2</v>
      </c>
      <c r="DG9" s="2">
        <v>396</v>
      </c>
      <c r="DH9" s="12">
        <f t="shared" si="53"/>
        <v>151.97796432318992</v>
      </c>
      <c r="DI9" s="1">
        <v>1.37982</v>
      </c>
      <c r="DJ9" s="26">
        <f t="shared" si="54"/>
        <v>141.0912906610703</v>
      </c>
      <c r="DK9" s="14">
        <f t="shared" si="55"/>
        <v>1.4412115662650609E-2</v>
      </c>
      <c r="DL9" s="2">
        <v>418</v>
      </c>
      <c r="DM9" s="12">
        <f t="shared" si="6"/>
        <v>176.21979286536248</v>
      </c>
      <c r="DN9" s="1">
        <v>1.4764999999999999</v>
      </c>
      <c r="DO9" s="26">
        <f t="shared" si="56"/>
        <v>165.47468354430379</v>
      </c>
      <c r="DP9" s="35">
        <f t="shared" si="57"/>
        <v>1.3624803212851417E-2</v>
      </c>
      <c r="DQ9" s="2">
        <v>379</v>
      </c>
      <c r="DR9" s="12">
        <f t="shared" si="58"/>
        <v>149.91189427312776</v>
      </c>
      <c r="DS9" s="1">
        <v>1.3004</v>
      </c>
      <c r="DT9" s="26">
        <f t="shared" si="59"/>
        <v>141.91354625550662</v>
      </c>
      <c r="DU9" s="14">
        <f t="shared" si="60"/>
        <v>1.4009142857142864E-2</v>
      </c>
      <c r="DV9" s="2">
        <v>420</v>
      </c>
      <c r="DW9" s="12">
        <f t="shared" si="61"/>
        <v>168.92189218921894</v>
      </c>
      <c r="DX9" s="1">
        <v>1.506</v>
      </c>
      <c r="DY9" s="26">
        <f t="shared" si="62"/>
        <v>157.27997799779979</v>
      </c>
      <c r="DZ9" s="14">
        <f t="shared" si="63"/>
        <v>1.394100637845499E-2</v>
      </c>
      <c r="EA9" s="2">
        <v>403</v>
      </c>
      <c r="EB9" s="12">
        <f t="shared" si="64"/>
        <v>161.13384955752213</v>
      </c>
      <c r="EC9" s="1">
        <v>1.502</v>
      </c>
      <c r="ED9" s="26">
        <f t="shared" si="65"/>
        <v>149.19800884955754</v>
      </c>
      <c r="EE9" s="14">
        <f t="shared" si="66"/>
        <v>1.4892122335495826E-2</v>
      </c>
      <c r="EF9" s="2">
        <v>290</v>
      </c>
      <c r="EG9" s="12">
        <f t="shared" si="67"/>
        <v>108.73362445414847</v>
      </c>
      <c r="EH9" s="1">
        <v>1.8068</v>
      </c>
      <c r="EI9" s="26">
        <f t="shared" si="68"/>
        <v>98.539847161572055</v>
      </c>
      <c r="EJ9" s="35">
        <f t="shared" si="69"/>
        <v>1.4773718875502001E-2</v>
      </c>
      <c r="EK9" s="2">
        <v>211</v>
      </c>
      <c r="EL9" s="12">
        <f t="shared" si="70"/>
        <v>85.37871033776868</v>
      </c>
      <c r="EM9" s="1">
        <v>1.3929</v>
      </c>
      <c r="EN9" s="26">
        <f t="shared" si="71"/>
        <v>75.821392016376663</v>
      </c>
      <c r="EO9" s="14">
        <f t="shared" si="72"/>
        <v>1.6741097724230256E-2</v>
      </c>
      <c r="EP9" s="2">
        <v>299</v>
      </c>
      <c r="EQ9" s="12">
        <f t="shared" si="73"/>
        <v>113.74074074074075</v>
      </c>
      <c r="ER9" s="1">
        <v>1.8148</v>
      </c>
      <c r="ES9" s="26">
        <f t="shared" si="74"/>
        <v>102.98148148148148</v>
      </c>
      <c r="ET9" s="35">
        <f t="shared" si="75"/>
        <v>1.4712908777969009E-2</v>
      </c>
      <c r="EU9" s="2">
        <v>244</v>
      </c>
      <c r="EV9" s="12">
        <f t="shared" si="76"/>
        <v>102.58901322482197</v>
      </c>
      <c r="EW9" s="1">
        <v>1.5051000000000001</v>
      </c>
      <c r="EX9" s="26">
        <f t="shared" si="77"/>
        <v>92.878942014242114</v>
      </c>
      <c r="EY9" s="14">
        <f t="shared" si="78"/>
        <v>1.6240869565217402E-2</v>
      </c>
      <c r="EZ9" s="2">
        <v>270</v>
      </c>
      <c r="FA9" s="12">
        <f t="shared" si="7"/>
        <v>97.986111111111114</v>
      </c>
      <c r="FB9" s="1">
        <v>1.7</v>
      </c>
      <c r="FC9" s="13">
        <f t="shared" si="79"/>
        <v>87.455929487179489</v>
      </c>
      <c r="FD9" s="14">
        <f t="shared" si="80"/>
        <v>1.4363474952441342E-2</v>
      </c>
      <c r="FE9" s="2">
        <v>290</v>
      </c>
      <c r="FF9" s="12">
        <f t="shared" si="8"/>
        <v>106.85363247863246</v>
      </c>
      <c r="FG9" s="1">
        <v>1.6</v>
      </c>
      <c r="FH9" s="13">
        <f t="shared" si="81"/>
        <v>97.9861111111111</v>
      </c>
      <c r="FI9" s="14">
        <f t="shared" si="82"/>
        <v>1.4660240963855431E-2</v>
      </c>
      <c r="FJ9" s="2">
        <v>330</v>
      </c>
      <c r="FK9" s="12">
        <f t="shared" si="9"/>
        <v>124.5886752136752</v>
      </c>
      <c r="FL9" s="1">
        <v>1.8</v>
      </c>
      <c r="FM9" s="13">
        <f t="shared" si="83"/>
        <v>114.05849358974359</v>
      </c>
      <c r="FN9" s="14">
        <f t="shared" si="84"/>
        <v>1.4244768547875724E-2</v>
      </c>
      <c r="FO9" s="2">
        <v>282.5</v>
      </c>
      <c r="FP9" s="12">
        <f t="shared" si="10"/>
        <v>103.52831196581197</v>
      </c>
      <c r="FQ9" s="1">
        <v>1.57</v>
      </c>
      <c r="FR9" s="13">
        <f t="shared" si="85"/>
        <v>94.660790598290589</v>
      </c>
      <c r="FS9" s="14">
        <f t="shared" si="86"/>
        <v>1.5787951807228914E-2</v>
      </c>
      <c r="FT9" s="2">
        <v>245</v>
      </c>
      <c r="FU9" s="12">
        <f t="shared" si="11"/>
        <v>86.901709401709411</v>
      </c>
      <c r="FV9" s="1">
        <v>1.325</v>
      </c>
      <c r="FW9" s="13">
        <f t="shared" si="87"/>
        <v>80.251068376068389</v>
      </c>
      <c r="FX9" s="14">
        <f t="shared" si="88"/>
        <v>1.5036144578313242E-2</v>
      </c>
    </row>
    <row r="10" spans="2:180" x14ac:dyDescent="0.25">
      <c r="B10" s="2">
        <v>130</v>
      </c>
      <c r="C10" s="1">
        <v>1.1824683251784249</v>
      </c>
      <c r="D10" s="7">
        <v>122.5</v>
      </c>
      <c r="E10" s="3">
        <v>1.266276090939329E-2</v>
      </c>
      <c r="F10" s="52">
        <v>90</v>
      </c>
      <c r="G10" s="1">
        <v>1.1608000000000001</v>
      </c>
      <c r="H10" s="26">
        <f t="shared" si="89"/>
        <v>82.5</v>
      </c>
      <c r="I10" s="14">
        <f t="shared" si="90"/>
        <v>1.2613333333333336E-2</v>
      </c>
      <c r="J10" s="52">
        <v>95</v>
      </c>
      <c r="K10" s="1">
        <v>1.2497</v>
      </c>
      <c r="L10" s="26">
        <f t="shared" si="91"/>
        <v>87.5</v>
      </c>
      <c r="M10" s="14">
        <f t="shared" si="92"/>
        <v>1.3479999999999995E-2</v>
      </c>
      <c r="N10" s="52">
        <v>176</v>
      </c>
      <c r="O10" s="1">
        <v>1.2273999999999998</v>
      </c>
      <c r="P10" s="26">
        <f t="shared" si="93"/>
        <v>167.5</v>
      </c>
      <c r="Q10" s="14">
        <f t="shared" si="94"/>
        <v>1.1558823529411759E-2</v>
      </c>
      <c r="R10" s="52">
        <v>108</v>
      </c>
      <c r="S10" s="1">
        <v>1.3738999999999999</v>
      </c>
      <c r="T10" s="26">
        <f t="shared" si="12"/>
        <v>99.5</v>
      </c>
      <c r="U10" s="14">
        <f t="shared" si="13"/>
        <v>1.2252941176470585E-2</v>
      </c>
      <c r="V10" s="52">
        <v>187</v>
      </c>
      <c r="W10" s="1">
        <v>1.49</v>
      </c>
      <c r="X10" s="26">
        <f t="shared" si="14"/>
        <v>174</v>
      </c>
      <c r="Y10" s="14">
        <f t="shared" si="15"/>
        <v>1.0273076923076919E-2</v>
      </c>
      <c r="Z10" s="2">
        <v>451</v>
      </c>
      <c r="AA10" s="12">
        <f t="shared" si="16"/>
        <v>179.87898789878989</v>
      </c>
      <c r="AB10" s="1">
        <v>1.362279</v>
      </c>
      <c r="AC10" s="26">
        <f t="shared" si="95"/>
        <v>170.51980198019803</v>
      </c>
      <c r="AD10" s="14">
        <f t="shared" si="96"/>
        <v>1.2466896267998821E-2</v>
      </c>
      <c r="AE10" s="2">
        <v>452</v>
      </c>
      <c r="AF10" s="12">
        <f t="shared" si="17"/>
        <v>179.36052921719957</v>
      </c>
      <c r="AG10" s="1">
        <v>1.3173999999999999</v>
      </c>
      <c r="AH10" s="26">
        <f t="shared" si="97"/>
        <v>168.60804851157664</v>
      </c>
      <c r="AI10" s="14">
        <f t="shared" si="98"/>
        <v>1.1648474750064088E-2</v>
      </c>
      <c r="AJ10" s="2">
        <v>445</v>
      </c>
      <c r="AK10" s="12">
        <f t="shared" si="0"/>
        <v>176.48901098901098</v>
      </c>
      <c r="AL10" s="1">
        <v>1.3814645555555554</v>
      </c>
      <c r="AM10" s="26">
        <f t="shared" si="18"/>
        <v>167.59615384615384</v>
      </c>
      <c r="AN10" s="14">
        <f t="shared" si="19"/>
        <v>1.2090852298081215E-2</v>
      </c>
      <c r="AO10" s="2">
        <v>484</v>
      </c>
      <c r="AP10" s="12">
        <f t="shared" si="1"/>
        <v>193.54465270121278</v>
      </c>
      <c r="AQ10" s="1">
        <v>1.4452684</v>
      </c>
      <c r="AR10" s="26">
        <f t="shared" si="20"/>
        <v>182.10584343991178</v>
      </c>
      <c r="AS10" s="14">
        <f t="shared" si="21"/>
        <v>1.0491756375903622E-2</v>
      </c>
      <c r="AT10" s="2">
        <v>427</v>
      </c>
      <c r="AU10" s="12">
        <f t="shared" si="2"/>
        <v>170.34934497816593</v>
      </c>
      <c r="AV10" s="1">
        <v>1.3129999999999999</v>
      </c>
      <c r="AW10" s="26">
        <f t="shared" si="22"/>
        <v>160.83515283842794</v>
      </c>
      <c r="AX10" s="14">
        <f t="shared" si="23"/>
        <v>1.153014343086633E-2</v>
      </c>
      <c r="AY10" s="2">
        <v>427</v>
      </c>
      <c r="AZ10" s="12">
        <f t="shared" si="3"/>
        <v>170.34934497816593</v>
      </c>
      <c r="BA10" s="1">
        <v>1.2762508333333333</v>
      </c>
      <c r="BB10" s="26">
        <f t="shared" si="24"/>
        <v>160.83515283842794</v>
      </c>
      <c r="BC10" s="14">
        <f t="shared" si="25"/>
        <v>1.189151147446931E-2</v>
      </c>
      <c r="BD10" s="2">
        <v>419</v>
      </c>
      <c r="BE10" s="12">
        <f t="shared" si="4"/>
        <v>169.4812362030905</v>
      </c>
      <c r="BF10" s="1">
        <v>1.2953699999999999</v>
      </c>
      <c r="BG10" s="26">
        <f t="shared" si="26"/>
        <v>161.69426048565123</v>
      </c>
      <c r="BH10" s="14">
        <f t="shared" si="27"/>
        <v>1.0861726435152378E-2</v>
      </c>
      <c r="BI10" s="2">
        <v>388</v>
      </c>
      <c r="BJ10" s="12">
        <f t="shared" si="5"/>
        <v>155.79734219269105</v>
      </c>
      <c r="BK10" s="1">
        <v>1.08389</v>
      </c>
      <c r="BL10" s="26">
        <f t="shared" si="28"/>
        <v>145.68660022148396</v>
      </c>
      <c r="BM10" s="14">
        <f t="shared" si="29"/>
        <v>1.0072455640744793E-2</v>
      </c>
      <c r="BN10" s="2">
        <v>449</v>
      </c>
      <c r="BO10" s="12">
        <f t="shared" si="30"/>
        <v>184.23973362930079</v>
      </c>
      <c r="BP10" s="1">
        <v>1.1188199999999999</v>
      </c>
      <c r="BQ10" s="26">
        <f t="shared" si="99"/>
        <v>169.96115427302999</v>
      </c>
      <c r="BR10" s="14">
        <f t="shared" si="100"/>
        <v>7.2321620676253353E-3</v>
      </c>
      <c r="BS10" s="2">
        <v>436</v>
      </c>
      <c r="BT10" s="12">
        <f t="shared" si="31"/>
        <v>178.9111111111111</v>
      </c>
      <c r="BU10" s="25">
        <v>1.37653</v>
      </c>
      <c r="BV10" s="13">
        <f t="shared" si="101"/>
        <v>167.61388888888888</v>
      </c>
      <c r="BW10" s="3">
        <f t="shared" si="102"/>
        <v>9.7373493975903679E-3</v>
      </c>
      <c r="BX10" s="2">
        <v>409</v>
      </c>
      <c r="BY10" s="12">
        <f t="shared" si="32"/>
        <v>166.64627363737486</v>
      </c>
      <c r="BZ10" s="1">
        <v>1.3114834722222224</v>
      </c>
      <c r="CA10" s="26">
        <f t="shared" si="33"/>
        <v>156.95216907675194</v>
      </c>
      <c r="CB10" s="14">
        <f t="shared" si="34"/>
        <v>1.262565755083829E-2</v>
      </c>
      <c r="CC10" s="2">
        <v>426</v>
      </c>
      <c r="CD10" s="12">
        <f t="shared" si="35"/>
        <v>174.5413870246085</v>
      </c>
      <c r="CE10" s="1">
        <v>1.2953384722222223</v>
      </c>
      <c r="CF10" s="26">
        <f t="shared" si="36"/>
        <v>165.48937360178971</v>
      </c>
      <c r="CG10" s="14">
        <f t="shared" si="37"/>
        <v>1.2031700133868822E-2</v>
      </c>
      <c r="CH10" s="2">
        <v>424</v>
      </c>
      <c r="CI10" s="12">
        <f t="shared" si="38"/>
        <v>173.61297539149888</v>
      </c>
      <c r="CJ10" s="1">
        <v>1.2845</v>
      </c>
      <c r="CK10" s="26">
        <f t="shared" si="39"/>
        <v>164.09675615212529</v>
      </c>
      <c r="CL10" s="14">
        <f t="shared" si="40"/>
        <v>8.2017866588304424E-3</v>
      </c>
      <c r="CM10" s="2">
        <v>410</v>
      </c>
      <c r="CN10" s="12">
        <f t="shared" si="41"/>
        <v>167.39106145251398</v>
      </c>
      <c r="CO10" s="1">
        <v>1.3254999999999999</v>
      </c>
      <c r="CP10" s="26">
        <f t="shared" si="42"/>
        <v>160.43575418994413</v>
      </c>
      <c r="CQ10" s="14">
        <f t="shared" si="43"/>
        <v>1.3018835341365439E-2</v>
      </c>
      <c r="CR10" s="63">
        <v>446</v>
      </c>
      <c r="CS10" s="12">
        <f t="shared" si="44"/>
        <v>184.70033296337402</v>
      </c>
      <c r="CT10" s="1">
        <v>1.6448130000000001</v>
      </c>
      <c r="CU10" s="26">
        <f t="shared" si="45"/>
        <v>174.7974472807991</v>
      </c>
      <c r="CV10" s="14">
        <f t="shared" si="46"/>
        <v>1.3185550574390583E-2</v>
      </c>
      <c r="CW10" s="63">
        <v>467</v>
      </c>
      <c r="CX10" s="12">
        <f t="shared" si="47"/>
        <v>194.56013363028953</v>
      </c>
      <c r="CY10" s="1">
        <v>1.7028000000000001</v>
      </c>
      <c r="CZ10" s="26">
        <f t="shared" si="48"/>
        <v>182.54454342984408</v>
      </c>
      <c r="DA10" s="14">
        <f t="shared" si="49"/>
        <v>1.166817423540314E-2</v>
      </c>
      <c r="DB10" s="2">
        <v>504</v>
      </c>
      <c r="DC10" s="12">
        <f t="shared" si="50"/>
        <v>209.80555555555554</v>
      </c>
      <c r="DD10" s="1">
        <v>1.7028000000000001</v>
      </c>
      <c r="DE10" s="26">
        <f t="shared" si="51"/>
        <v>197.81666666666666</v>
      </c>
      <c r="DF10" s="14">
        <f t="shared" si="52"/>
        <v>1.1694161260426328E-2</v>
      </c>
      <c r="DG10" s="2">
        <v>444</v>
      </c>
      <c r="DH10" s="12">
        <f t="shared" si="53"/>
        <v>172.8803777544596</v>
      </c>
      <c r="DI10" s="1">
        <v>1.6609799999999999</v>
      </c>
      <c r="DJ10" s="26">
        <f t="shared" si="54"/>
        <v>162.42917103882476</v>
      </c>
      <c r="DK10" s="14">
        <f t="shared" si="55"/>
        <v>1.3451078313253002E-2</v>
      </c>
      <c r="DL10" s="2">
        <v>463</v>
      </c>
      <c r="DM10" s="12">
        <f t="shared" si="6"/>
        <v>197.71001150747986</v>
      </c>
      <c r="DN10" s="1">
        <v>1.7512000000000001</v>
      </c>
      <c r="DO10" s="26">
        <f t="shared" si="56"/>
        <v>186.96490218642117</v>
      </c>
      <c r="DP10" s="35">
        <f t="shared" si="57"/>
        <v>1.2782559571619816E-2</v>
      </c>
      <c r="DQ10" s="2">
        <v>409</v>
      </c>
      <c r="DR10" s="12">
        <f t="shared" si="58"/>
        <v>163.62334801762114</v>
      </c>
      <c r="DS10" s="1">
        <v>1.4910000000000001</v>
      </c>
      <c r="DT10" s="26">
        <f t="shared" si="59"/>
        <v>156.76762114537445</v>
      </c>
      <c r="DU10" s="14">
        <f t="shared" si="60"/>
        <v>1.3900787148594395E-2</v>
      </c>
      <c r="DV10" s="2">
        <v>475</v>
      </c>
      <c r="DW10" s="12">
        <f t="shared" si="61"/>
        <v>194.03190319031901</v>
      </c>
      <c r="DX10" s="1">
        <v>1.8431</v>
      </c>
      <c r="DY10" s="26">
        <f t="shared" si="62"/>
        <v>181.47689768976898</v>
      </c>
      <c r="DZ10" s="14">
        <f t="shared" si="63"/>
        <v>1.3424924424972633E-2</v>
      </c>
      <c r="EA10" s="2">
        <v>446</v>
      </c>
      <c r="EB10" s="12">
        <f t="shared" si="64"/>
        <v>180.87389380530973</v>
      </c>
      <c r="EC10" s="1">
        <v>1.7844</v>
      </c>
      <c r="ED10" s="26">
        <f t="shared" si="65"/>
        <v>171.00387168141594</v>
      </c>
      <c r="EE10" s="14">
        <f t="shared" si="66"/>
        <v>1.4305945643037266E-2</v>
      </c>
      <c r="EF10" s="2">
        <v>348</v>
      </c>
      <c r="EG10" s="12">
        <f t="shared" si="67"/>
        <v>135.01091703056767</v>
      </c>
      <c r="EH10" s="1">
        <v>2.1595</v>
      </c>
      <c r="EI10" s="26">
        <f t="shared" si="68"/>
        <v>121.87227074235807</v>
      </c>
      <c r="EJ10" s="35">
        <f t="shared" si="69"/>
        <v>1.3422235147486505E-2</v>
      </c>
      <c r="EK10" s="2">
        <v>261</v>
      </c>
      <c r="EL10" s="12">
        <f t="shared" si="70"/>
        <v>106.61719549641761</v>
      </c>
      <c r="EM10" s="1">
        <v>1.7362</v>
      </c>
      <c r="EN10" s="26">
        <f t="shared" si="71"/>
        <v>95.997952917093144</v>
      </c>
      <c r="EO10" s="14">
        <f t="shared" si="72"/>
        <v>1.6164053012048187E-2</v>
      </c>
      <c r="EP10" s="2">
        <v>354</v>
      </c>
      <c r="EQ10" s="12">
        <f t="shared" si="73"/>
        <v>137.8941798941799</v>
      </c>
      <c r="ER10" s="1">
        <v>2.1265999999999998</v>
      </c>
      <c r="ES10" s="26">
        <f t="shared" si="74"/>
        <v>125.81746031746033</v>
      </c>
      <c r="ET10" s="35">
        <f t="shared" si="75"/>
        <v>1.2909134720700981E-2</v>
      </c>
      <c r="EU10" s="2">
        <v>293</v>
      </c>
      <c r="EV10" s="12">
        <f t="shared" si="76"/>
        <v>123.27568667344862</v>
      </c>
      <c r="EW10" s="1">
        <v>1.8189</v>
      </c>
      <c r="EX10" s="26">
        <f t="shared" si="77"/>
        <v>112.9323499491353</v>
      </c>
      <c r="EY10" s="14">
        <f t="shared" si="78"/>
        <v>1.5169186132284235E-2</v>
      </c>
      <c r="EZ10" s="2">
        <v>315</v>
      </c>
      <c r="FA10" s="12">
        <f t="shared" si="7"/>
        <v>117.93803418803418</v>
      </c>
      <c r="FB10" s="1">
        <v>1.95</v>
      </c>
      <c r="FC10" s="13">
        <f t="shared" si="79"/>
        <v>107.96207264957265</v>
      </c>
      <c r="FD10" s="14">
        <f t="shared" si="80"/>
        <v>1.2530120481927717E-2</v>
      </c>
      <c r="FE10" s="2">
        <v>347.5</v>
      </c>
      <c r="FF10" s="12">
        <f t="shared" si="8"/>
        <v>132.34775641025641</v>
      </c>
      <c r="FG10" s="1">
        <v>1.96</v>
      </c>
      <c r="FH10" s="13">
        <f t="shared" si="81"/>
        <v>119.60069444444443</v>
      </c>
      <c r="FI10" s="14">
        <f t="shared" si="82"/>
        <v>1.4120900995285478E-2</v>
      </c>
      <c r="FJ10" s="2">
        <v>380</v>
      </c>
      <c r="FK10" s="12">
        <f t="shared" si="9"/>
        <v>146.75747863247864</v>
      </c>
      <c r="FL10" s="1">
        <v>2.1</v>
      </c>
      <c r="FM10" s="13">
        <f t="shared" si="83"/>
        <v>135.67307692307691</v>
      </c>
      <c r="FN10" s="14">
        <f t="shared" si="84"/>
        <v>1.3532530120481921E-2</v>
      </c>
      <c r="FO10" s="2">
        <v>325</v>
      </c>
      <c r="FP10" s="12">
        <f t="shared" si="10"/>
        <v>122.37179487179488</v>
      </c>
      <c r="FQ10" s="1">
        <v>1.86</v>
      </c>
      <c r="FR10" s="13">
        <f t="shared" si="85"/>
        <v>112.95005341880342</v>
      </c>
      <c r="FS10" s="14">
        <f t="shared" si="86"/>
        <v>1.5389936215450034E-2</v>
      </c>
      <c r="FT10" s="2">
        <v>285</v>
      </c>
      <c r="FU10" s="12">
        <f t="shared" si="11"/>
        <v>104.63675213675214</v>
      </c>
      <c r="FV10" s="1">
        <v>1.575</v>
      </c>
      <c r="FW10" s="13">
        <f t="shared" si="87"/>
        <v>95.769230769230774</v>
      </c>
      <c r="FX10" s="14">
        <f t="shared" si="88"/>
        <v>1.4096385542168683E-2</v>
      </c>
    </row>
    <row r="11" spans="2:180" x14ac:dyDescent="0.25">
      <c r="B11" s="2">
        <v>147</v>
      </c>
      <c r="C11" s="1">
        <v>1.3834915571958242</v>
      </c>
      <c r="D11" s="7">
        <v>138.5</v>
      </c>
      <c r="E11" s="3">
        <v>1.182489600102348E-2</v>
      </c>
      <c r="F11" s="52">
        <v>110</v>
      </c>
      <c r="G11" s="1">
        <v>1.3831</v>
      </c>
      <c r="H11" s="26">
        <f t="shared" si="89"/>
        <v>100</v>
      </c>
      <c r="I11" s="14">
        <f t="shared" si="90"/>
        <v>1.1114999999999996E-2</v>
      </c>
      <c r="J11" s="52">
        <v>110</v>
      </c>
      <c r="K11" s="1">
        <v>1.4168000000000001</v>
      </c>
      <c r="L11" s="26">
        <f t="shared" si="91"/>
        <v>102.5</v>
      </c>
      <c r="M11" s="14">
        <f t="shared" si="92"/>
        <v>1.1140000000000002E-2</v>
      </c>
      <c r="N11" s="52">
        <v>192</v>
      </c>
      <c r="O11" s="1">
        <v>1.3947999999999998</v>
      </c>
      <c r="P11" s="26">
        <f t="shared" si="93"/>
        <v>184</v>
      </c>
      <c r="Q11" s="14">
        <f t="shared" si="94"/>
        <v>1.04625E-2</v>
      </c>
      <c r="R11" s="52">
        <v>126</v>
      </c>
      <c r="S11" s="1">
        <v>1.5524</v>
      </c>
      <c r="T11" s="26">
        <f t="shared" si="12"/>
        <v>117</v>
      </c>
      <c r="U11" s="14">
        <f t="shared" si="13"/>
        <v>9.9166666666666726E-3</v>
      </c>
      <c r="V11" s="52">
        <v>208</v>
      </c>
      <c r="W11" s="1">
        <v>1.6947000000000001</v>
      </c>
      <c r="X11" s="26">
        <f t="shared" si="14"/>
        <v>197.5</v>
      </c>
      <c r="Y11" s="14">
        <f t="shared" si="15"/>
        <v>9.7476190476190518E-3</v>
      </c>
      <c r="Z11" s="2">
        <v>486</v>
      </c>
      <c r="AA11" s="12">
        <f t="shared" si="16"/>
        <v>195.85808580858085</v>
      </c>
      <c r="AB11" s="1">
        <v>1.5463273333333334</v>
      </c>
      <c r="AC11" s="26">
        <f t="shared" si="95"/>
        <v>187.86853685368538</v>
      </c>
      <c r="AD11" s="14">
        <f t="shared" si="96"/>
        <v>1.151806781411361E-2</v>
      </c>
      <c r="AE11" s="2">
        <v>495</v>
      </c>
      <c r="AF11" s="12">
        <f t="shared" si="17"/>
        <v>199.03528114663729</v>
      </c>
      <c r="AG11" s="1">
        <v>1.4904999999999999</v>
      </c>
      <c r="AH11" s="26">
        <f t="shared" si="97"/>
        <v>189.19790518191843</v>
      </c>
      <c r="AI11" s="14">
        <f t="shared" si="98"/>
        <v>8.7980778929672137E-3</v>
      </c>
      <c r="AJ11" s="2">
        <v>485</v>
      </c>
      <c r="AK11" s="12">
        <f t="shared" si="0"/>
        <v>194.73076923076923</v>
      </c>
      <c r="AL11" s="1">
        <v>1.5674067777777776</v>
      </c>
      <c r="AM11" s="26">
        <f t="shared" si="18"/>
        <v>185.6098901098901</v>
      </c>
      <c r="AN11" s="14">
        <f t="shared" si="19"/>
        <v>1.0193218206157963E-2</v>
      </c>
      <c r="AO11" s="2">
        <v>533</v>
      </c>
      <c r="AP11" s="12">
        <f t="shared" si="1"/>
        <v>215.96471885336274</v>
      </c>
      <c r="AQ11" s="1">
        <v>1.6553903999999999</v>
      </c>
      <c r="AR11" s="26">
        <f t="shared" si="20"/>
        <v>204.75468577728776</v>
      </c>
      <c r="AS11" s="14">
        <f t="shared" si="21"/>
        <v>9.3720508482911143E-3</v>
      </c>
      <c r="AT11" s="2">
        <v>476</v>
      </c>
      <c r="AU11" s="12">
        <f t="shared" si="2"/>
        <v>192.54912663755459</v>
      </c>
      <c r="AV11" s="1">
        <v>1.5569999999999999</v>
      </c>
      <c r="AW11" s="26">
        <f t="shared" si="22"/>
        <v>181.44923580786025</v>
      </c>
      <c r="AX11" s="14">
        <f t="shared" si="23"/>
        <v>1.0991099090238496E-2</v>
      </c>
      <c r="AY11" s="2">
        <v>471</v>
      </c>
      <c r="AZ11" s="12">
        <f t="shared" si="3"/>
        <v>190.28384279475983</v>
      </c>
      <c r="BA11" s="1">
        <v>1.4983019444444445</v>
      </c>
      <c r="BB11" s="26">
        <f t="shared" si="24"/>
        <v>180.3165938864629</v>
      </c>
      <c r="BC11" s="14">
        <f t="shared" si="25"/>
        <v>1.1139037118169643E-2</v>
      </c>
      <c r="BD11" s="2">
        <v>465</v>
      </c>
      <c r="BE11" s="12">
        <f t="shared" si="4"/>
        <v>190.55187637969095</v>
      </c>
      <c r="BF11" s="1">
        <v>1.5538700000000001</v>
      </c>
      <c r="BG11" s="26">
        <f t="shared" si="26"/>
        <v>180.01655629139071</v>
      </c>
      <c r="BH11" s="14">
        <f t="shared" si="27"/>
        <v>1.2268255631220538E-2</v>
      </c>
      <c r="BI11" s="2">
        <v>411</v>
      </c>
      <c r="BJ11" s="12">
        <f t="shared" si="5"/>
        <v>166.36766334440753</v>
      </c>
      <c r="BK11" s="1">
        <v>1.2502800000000001</v>
      </c>
      <c r="BL11" s="26">
        <f t="shared" si="28"/>
        <v>161.08250276854929</v>
      </c>
      <c r="BM11" s="14">
        <f t="shared" si="29"/>
        <v>1.5741243583027791E-2</v>
      </c>
      <c r="BN11" s="2">
        <v>480</v>
      </c>
      <c r="BO11" s="12">
        <f t="shared" si="30"/>
        <v>198.51831298557161</v>
      </c>
      <c r="BP11" s="1">
        <v>1.2685500000000001</v>
      </c>
      <c r="BQ11" s="26">
        <f t="shared" si="99"/>
        <v>191.3790233074362</v>
      </c>
      <c r="BR11" s="14">
        <f t="shared" si="100"/>
        <v>1.0486337349397589E-2</v>
      </c>
      <c r="BS11" s="2">
        <v>480</v>
      </c>
      <c r="BT11" s="12">
        <f t="shared" si="31"/>
        <v>199.2</v>
      </c>
      <c r="BU11" s="25">
        <v>1.60053</v>
      </c>
      <c r="BV11" s="13">
        <f t="shared" si="101"/>
        <v>189.05555555555554</v>
      </c>
      <c r="BW11" s="3">
        <f t="shared" si="102"/>
        <v>1.1040525739320918E-2</v>
      </c>
      <c r="BX11" s="2">
        <v>449</v>
      </c>
      <c r="BY11" s="12">
        <f t="shared" si="32"/>
        <v>185.11123470522804</v>
      </c>
      <c r="BZ11" s="1">
        <v>1.5483834722222225</v>
      </c>
      <c r="CA11" s="26">
        <f t="shared" si="33"/>
        <v>175.87875417130147</v>
      </c>
      <c r="CB11" s="14">
        <f t="shared" si="34"/>
        <v>1.2829704819277107E-2</v>
      </c>
      <c r="CC11" s="2">
        <v>467</v>
      </c>
      <c r="CD11" s="12">
        <f t="shared" si="35"/>
        <v>193.57382550335569</v>
      </c>
      <c r="CE11" s="1">
        <v>1.5068484722222224</v>
      </c>
      <c r="CF11" s="26">
        <f t="shared" si="36"/>
        <v>184.05760626398211</v>
      </c>
      <c r="CG11" s="14">
        <f t="shared" si="37"/>
        <v>1.1113131942403771E-2</v>
      </c>
      <c r="CH11" s="2">
        <v>470</v>
      </c>
      <c r="CI11" s="12">
        <f t="shared" si="38"/>
        <v>194.96644295302013</v>
      </c>
      <c r="CJ11" s="1">
        <v>1.4865999999999999</v>
      </c>
      <c r="CK11" s="26">
        <f t="shared" si="39"/>
        <v>184.28970917225951</v>
      </c>
      <c r="CL11" s="14">
        <f t="shared" si="40"/>
        <v>9.4645049764274444E-3</v>
      </c>
      <c r="CM11" s="2">
        <v>454</v>
      </c>
      <c r="CN11" s="12">
        <f t="shared" si="41"/>
        <v>187.79329608938548</v>
      </c>
      <c r="CO11" s="1">
        <v>1.5569</v>
      </c>
      <c r="CP11" s="26">
        <f t="shared" si="42"/>
        <v>177.59217877094972</v>
      </c>
      <c r="CQ11" s="14">
        <f t="shared" si="43"/>
        <v>1.1341894852135824E-2</v>
      </c>
      <c r="CR11" s="63">
        <v>493</v>
      </c>
      <c r="CS11" s="12">
        <f t="shared" si="44"/>
        <v>206.34850166481689</v>
      </c>
      <c r="CT11" s="1">
        <v>1.9187160000000001</v>
      </c>
      <c r="CU11" s="26">
        <f t="shared" si="45"/>
        <v>195.52441731409544</v>
      </c>
      <c r="CV11" s="14">
        <f t="shared" si="46"/>
        <v>1.2652479005383219E-2</v>
      </c>
      <c r="CW11" s="63">
        <v>519</v>
      </c>
      <c r="CX11" s="12">
        <f t="shared" si="47"/>
        <v>218.59131403118039</v>
      </c>
      <c r="CY11" s="1">
        <v>1.9773000000000001</v>
      </c>
      <c r="CZ11" s="26">
        <f t="shared" si="48"/>
        <v>206.57572383073494</v>
      </c>
      <c r="DA11" s="14">
        <f t="shared" si="49"/>
        <v>1.1422659870250235E-2</v>
      </c>
      <c r="DB11" s="2">
        <v>562</v>
      </c>
      <c r="DC11" s="12">
        <f t="shared" si="50"/>
        <v>236.54999999999998</v>
      </c>
      <c r="DD11" s="1">
        <v>1.9773000000000001</v>
      </c>
      <c r="DE11" s="26">
        <f t="shared" si="51"/>
        <v>223.17777777777775</v>
      </c>
      <c r="DF11" s="14">
        <f t="shared" si="52"/>
        <v>1.0263813876194433E-2</v>
      </c>
      <c r="DG11" s="2">
        <v>496</v>
      </c>
      <c r="DH11" s="12">
        <f t="shared" si="53"/>
        <v>195.52465897166843</v>
      </c>
      <c r="DI11" s="1">
        <v>1.9665600000000001</v>
      </c>
      <c r="DJ11" s="26">
        <f t="shared" si="54"/>
        <v>184.20251836306403</v>
      </c>
      <c r="DK11" s="14">
        <f t="shared" si="55"/>
        <v>1.349479796107507E-2</v>
      </c>
      <c r="DL11" s="2">
        <v>511</v>
      </c>
      <c r="DM11" s="12">
        <f t="shared" si="6"/>
        <v>220.63291139240505</v>
      </c>
      <c r="DN11" s="1">
        <v>2.0074999999999998</v>
      </c>
      <c r="DO11" s="26">
        <f t="shared" si="56"/>
        <v>209.17146144994246</v>
      </c>
      <c r="DP11" s="35">
        <f t="shared" si="57"/>
        <v>1.1180958835341362E-2</v>
      </c>
      <c r="DQ11" s="2">
        <v>457</v>
      </c>
      <c r="DR11" s="12">
        <f t="shared" si="58"/>
        <v>185.56167400881057</v>
      </c>
      <c r="DS11" s="1">
        <v>1.7803</v>
      </c>
      <c r="DT11" s="26">
        <f t="shared" si="59"/>
        <v>174.59251101321587</v>
      </c>
      <c r="DU11" s="14">
        <f t="shared" si="60"/>
        <v>1.3186967871485938E-2</v>
      </c>
      <c r="DV11" s="2">
        <v>524</v>
      </c>
      <c r="DW11" s="12">
        <f t="shared" si="61"/>
        <v>216.40264026402639</v>
      </c>
      <c r="DX11" s="1">
        <v>2.1116000000000001</v>
      </c>
      <c r="DY11" s="26">
        <f t="shared" si="62"/>
        <v>205.21727172717272</v>
      </c>
      <c r="DZ11" s="14">
        <f t="shared" si="63"/>
        <v>1.2002286697811662E-2</v>
      </c>
      <c r="EA11" s="2">
        <v>488</v>
      </c>
      <c r="EB11" s="12">
        <f t="shared" si="64"/>
        <v>200.15486725663715</v>
      </c>
      <c r="EC11" s="1">
        <v>2.0535000000000001</v>
      </c>
      <c r="ED11" s="26">
        <f t="shared" si="65"/>
        <v>190.51438053097343</v>
      </c>
      <c r="EE11" s="14">
        <f t="shared" si="66"/>
        <v>1.3956764199655787E-2</v>
      </c>
      <c r="EF11" s="2">
        <v>405</v>
      </c>
      <c r="EG11" s="12">
        <f t="shared" si="67"/>
        <v>160.83515283842794</v>
      </c>
      <c r="EH11" s="1">
        <v>2.4636999999999998</v>
      </c>
      <c r="EI11" s="26">
        <f t="shared" si="68"/>
        <v>147.92303493449782</v>
      </c>
      <c r="EJ11" s="35">
        <f t="shared" si="69"/>
        <v>1.1779632213062764E-2</v>
      </c>
      <c r="EK11" s="2">
        <v>313</v>
      </c>
      <c r="EL11" s="12">
        <f t="shared" si="70"/>
        <v>128.70522006141249</v>
      </c>
      <c r="EM11" s="1">
        <v>2.0720000000000001</v>
      </c>
      <c r="EN11" s="26">
        <f t="shared" si="71"/>
        <v>117.66120777891504</v>
      </c>
      <c r="EO11" s="14">
        <f t="shared" si="72"/>
        <v>1.5202808155699727E-2</v>
      </c>
      <c r="EP11" s="2">
        <v>412</v>
      </c>
      <c r="EQ11" s="12">
        <f t="shared" si="73"/>
        <v>163.36507936507937</v>
      </c>
      <c r="ER11" s="1">
        <v>2.4182999999999999</v>
      </c>
      <c r="ES11" s="26">
        <f t="shared" si="74"/>
        <v>150.62962962962962</v>
      </c>
      <c r="ET11" s="35">
        <f t="shared" si="75"/>
        <v>1.1452285002077279E-2</v>
      </c>
      <c r="EU11" s="2">
        <v>346</v>
      </c>
      <c r="EV11" s="12">
        <f t="shared" si="76"/>
        <v>145.65106815869785</v>
      </c>
      <c r="EW11" s="1">
        <v>2.1530999999999998</v>
      </c>
      <c r="EX11" s="26">
        <f t="shared" si="77"/>
        <v>134.46337741607323</v>
      </c>
      <c r="EY11" s="14">
        <f t="shared" si="78"/>
        <v>1.4936058195044321E-2</v>
      </c>
      <c r="EZ11" s="2">
        <v>365</v>
      </c>
      <c r="FA11" s="12">
        <f t="shared" si="7"/>
        <v>140.10683760683762</v>
      </c>
      <c r="FB11" s="1">
        <v>2.2250000000000001</v>
      </c>
      <c r="FC11" s="13">
        <f t="shared" si="79"/>
        <v>129.02243589743591</v>
      </c>
      <c r="FD11" s="14">
        <f t="shared" si="80"/>
        <v>1.2404819277108431E-2</v>
      </c>
      <c r="FE11" s="2">
        <v>398.5</v>
      </c>
      <c r="FF11" s="12">
        <f t="shared" si="8"/>
        <v>154.95993589743591</v>
      </c>
      <c r="FG11" s="1">
        <v>2.2400000000000002</v>
      </c>
      <c r="FH11" s="13">
        <f t="shared" si="81"/>
        <v>143.65384615384616</v>
      </c>
      <c r="FI11" s="14">
        <f t="shared" si="82"/>
        <v>1.2382707299787387E-2</v>
      </c>
      <c r="FJ11" s="2">
        <v>427.5</v>
      </c>
      <c r="FK11" s="12">
        <f t="shared" si="9"/>
        <v>167.81784188034189</v>
      </c>
      <c r="FL11" s="1">
        <v>2.36</v>
      </c>
      <c r="FM11" s="13">
        <f t="shared" si="83"/>
        <v>157.28766025641028</v>
      </c>
      <c r="FN11" s="14">
        <f t="shared" si="84"/>
        <v>1.2345466074825607E-2</v>
      </c>
      <c r="FO11" s="2">
        <v>362.5</v>
      </c>
      <c r="FP11" s="12">
        <f t="shared" si="10"/>
        <v>138.99839743589743</v>
      </c>
      <c r="FQ11" s="1">
        <v>2.13</v>
      </c>
      <c r="FR11" s="13">
        <f t="shared" si="85"/>
        <v>130.68509615384616</v>
      </c>
      <c r="FS11" s="14">
        <f t="shared" si="86"/>
        <v>1.6239036144578309E-2</v>
      </c>
      <c r="FT11" s="2">
        <v>325</v>
      </c>
      <c r="FU11" s="12">
        <f t="shared" si="11"/>
        <v>122.37179487179488</v>
      </c>
      <c r="FV11" s="1">
        <v>1.85</v>
      </c>
      <c r="FW11" s="13">
        <f t="shared" si="87"/>
        <v>113.5042735042735</v>
      </c>
      <c r="FX11" s="14">
        <f t="shared" si="88"/>
        <v>1.5506024096385546E-2</v>
      </c>
    </row>
    <row r="12" spans="2:180" x14ac:dyDescent="0.25">
      <c r="B12" s="2">
        <v>165</v>
      </c>
      <c r="C12" s="1">
        <v>1.5746140476217854</v>
      </c>
      <c r="D12" s="7">
        <v>156</v>
      </c>
      <c r="E12" s="3">
        <v>1.0617916134775618E-2</v>
      </c>
      <c r="F12" s="52">
        <v>130</v>
      </c>
      <c r="G12" s="1">
        <v>1.5992</v>
      </c>
      <c r="H12" s="26">
        <f t="shared" si="89"/>
        <v>120</v>
      </c>
      <c r="I12" s="14">
        <f t="shared" si="90"/>
        <v>1.0804999999999999E-2</v>
      </c>
      <c r="J12" s="52">
        <v>130</v>
      </c>
      <c r="K12" s="1">
        <v>1.605</v>
      </c>
      <c r="L12" s="26">
        <f t="shared" si="91"/>
        <v>120</v>
      </c>
      <c r="M12" s="14">
        <f t="shared" si="92"/>
        <v>9.4099999999999965E-3</v>
      </c>
      <c r="N12" s="52">
        <v>212</v>
      </c>
      <c r="O12" s="1">
        <v>1.6172999999999997</v>
      </c>
      <c r="P12" s="26">
        <f t="shared" si="93"/>
        <v>202</v>
      </c>
      <c r="Q12" s="14">
        <f t="shared" si="94"/>
        <v>1.1124999999999996E-2</v>
      </c>
      <c r="R12" s="52">
        <v>148</v>
      </c>
      <c r="S12" s="1">
        <v>1.7386999999999999</v>
      </c>
      <c r="T12" s="26">
        <f t="shared" si="12"/>
        <v>137</v>
      </c>
      <c r="U12" s="14">
        <f t="shared" si="13"/>
        <v>8.4681818181818139E-3</v>
      </c>
      <c r="V12" s="52">
        <v>234</v>
      </c>
      <c r="W12" s="1">
        <v>1.859</v>
      </c>
      <c r="X12" s="26">
        <f t="shared" si="14"/>
        <v>221</v>
      </c>
      <c r="Y12" s="14">
        <f t="shared" si="15"/>
        <v>6.3192307692307654E-3</v>
      </c>
      <c r="Z12" s="2">
        <v>524</v>
      </c>
      <c r="AA12" s="12">
        <f t="shared" si="16"/>
        <v>213.20682068206821</v>
      </c>
      <c r="AB12" s="1">
        <v>1.7605523333333335</v>
      </c>
      <c r="AC12" s="26">
        <f t="shared" si="95"/>
        <v>204.53245324532452</v>
      </c>
      <c r="AD12" s="14">
        <f t="shared" si="96"/>
        <v>1.2348162650602408E-2</v>
      </c>
      <c r="AE12" s="2">
        <v>533</v>
      </c>
      <c r="AF12" s="12">
        <f t="shared" si="17"/>
        <v>216.42227122381476</v>
      </c>
      <c r="AG12" s="1">
        <v>1.7055</v>
      </c>
      <c r="AH12" s="26">
        <f t="shared" si="97"/>
        <v>207.72877618522602</v>
      </c>
      <c r="AI12" s="14">
        <f t="shared" si="98"/>
        <v>1.2365567533291089E-2</v>
      </c>
      <c r="AJ12" s="2">
        <v>527</v>
      </c>
      <c r="AK12" s="12">
        <f t="shared" si="0"/>
        <v>213.88461538461536</v>
      </c>
      <c r="AL12" s="1">
        <v>1.8098989999999999</v>
      </c>
      <c r="AM12" s="26">
        <f t="shared" si="18"/>
        <v>204.30769230769229</v>
      </c>
      <c r="AN12" s="14">
        <f t="shared" si="19"/>
        <v>1.2660236501561823E-2</v>
      </c>
      <c r="AO12" s="2">
        <v>586</v>
      </c>
      <c r="AP12" s="12">
        <f t="shared" si="1"/>
        <v>240.21499448732084</v>
      </c>
      <c r="AQ12" s="1">
        <v>1.8829707999999998</v>
      </c>
      <c r="AR12" s="26">
        <f t="shared" si="20"/>
        <v>228.08985667034179</v>
      </c>
      <c r="AS12" s="14">
        <f t="shared" si="21"/>
        <v>9.3846520936576479E-3</v>
      </c>
      <c r="AT12" s="2">
        <v>509</v>
      </c>
      <c r="AU12" s="12">
        <f t="shared" si="2"/>
        <v>207.5</v>
      </c>
      <c r="AV12" s="1">
        <v>1.7426999999999999</v>
      </c>
      <c r="AW12" s="26">
        <f t="shared" si="22"/>
        <v>200.0245633187773</v>
      </c>
      <c r="AX12" s="14">
        <f t="shared" si="23"/>
        <v>1.2420679079956193E-2</v>
      </c>
      <c r="AY12" s="2">
        <v>519</v>
      </c>
      <c r="AZ12" s="12">
        <f t="shared" si="3"/>
        <v>212.03056768558952</v>
      </c>
      <c r="BA12" s="1">
        <v>1.7404294444444446</v>
      </c>
      <c r="BB12" s="26">
        <f t="shared" si="24"/>
        <v>201.15720524017468</v>
      </c>
      <c r="BC12" s="14">
        <f t="shared" si="25"/>
        <v>1.1133975401606435E-2</v>
      </c>
      <c r="BD12" s="2">
        <v>502</v>
      </c>
      <c r="BE12" s="12">
        <f t="shared" si="4"/>
        <v>207.5</v>
      </c>
      <c r="BF12" s="1">
        <v>1.75379</v>
      </c>
      <c r="BG12" s="26">
        <f t="shared" si="26"/>
        <v>199.02593818984548</v>
      </c>
      <c r="BH12" s="14">
        <f t="shared" si="27"/>
        <v>1.1795996092478014E-2</v>
      </c>
      <c r="BI12" s="2">
        <v>442</v>
      </c>
      <c r="BJ12" s="12">
        <f t="shared" si="5"/>
        <v>180.61461794019934</v>
      </c>
      <c r="BK12" s="1">
        <v>1.4114899999999999</v>
      </c>
      <c r="BL12" s="26">
        <f t="shared" si="28"/>
        <v>173.49114064230344</v>
      </c>
      <c r="BM12" s="14">
        <f t="shared" si="29"/>
        <v>1.1315400699572473E-2</v>
      </c>
      <c r="BN12" s="2">
        <v>518</v>
      </c>
      <c r="BO12" s="12">
        <f t="shared" si="30"/>
        <v>216.02108768035518</v>
      </c>
      <c r="BP12" s="1">
        <v>1.4313499999999999</v>
      </c>
      <c r="BQ12" s="26">
        <f t="shared" si="99"/>
        <v>207.2697003329634</v>
      </c>
      <c r="BR12" s="14">
        <f t="shared" si="100"/>
        <v>9.3013823715916225E-3</v>
      </c>
      <c r="BS12" s="2">
        <v>526</v>
      </c>
      <c r="BT12" s="12">
        <f t="shared" si="31"/>
        <v>220.4111111111111</v>
      </c>
      <c r="BU12" s="25">
        <v>1.849</v>
      </c>
      <c r="BV12" s="13">
        <f t="shared" si="101"/>
        <v>209.80555555555554</v>
      </c>
      <c r="BW12" s="3">
        <f t="shared" si="102"/>
        <v>1.1714143530644316E-2</v>
      </c>
      <c r="BX12" s="2">
        <v>488</v>
      </c>
      <c r="BY12" s="12">
        <f t="shared" si="32"/>
        <v>203.11457174638485</v>
      </c>
      <c r="BZ12" s="1">
        <v>1.772227916666667</v>
      </c>
      <c r="CA12" s="26">
        <f t="shared" si="33"/>
        <v>194.11290322580646</v>
      </c>
      <c r="CB12" s="14">
        <f t="shared" si="34"/>
        <v>1.2433497408437192E-2</v>
      </c>
      <c r="CC12" s="2">
        <v>512</v>
      </c>
      <c r="CD12" s="12">
        <f t="shared" si="35"/>
        <v>214.46308724832215</v>
      </c>
      <c r="CE12" s="1">
        <v>1.7396018055555558</v>
      </c>
      <c r="CF12" s="26">
        <f t="shared" si="36"/>
        <v>204.01845637583892</v>
      </c>
      <c r="CG12" s="14">
        <f t="shared" si="37"/>
        <v>1.1142247925033459E-2</v>
      </c>
      <c r="CH12" s="2">
        <v>522</v>
      </c>
      <c r="CI12" s="12">
        <f t="shared" si="38"/>
        <v>219.10514541387025</v>
      </c>
      <c r="CJ12" s="1">
        <v>1.6989999999999998</v>
      </c>
      <c r="CK12" s="26">
        <f t="shared" si="39"/>
        <v>207.0357941834452</v>
      </c>
      <c r="CL12" s="14">
        <f t="shared" si="40"/>
        <v>8.7991473586654274E-3</v>
      </c>
      <c r="CM12" s="2">
        <v>484</v>
      </c>
      <c r="CN12" s="12">
        <f t="shared" si="41"/>
        <v>201.70391061452514</v>
      </c>
      <c r="CO12" s="1">
        <v>1.7057</v>
      </c>
      <c r="CP12" s="26">
        <f t="shared" si="42"/>
        <v>194.7486033519553</v>
      </c>
      <c r="CQ12" s="14">
        <f t="shared" si="43"/>
        <v>1.0696867469879521E-2</v>
      </c>
      <c r="CR12" s="63">
        <v>537</v>
      </c>
      <c r="CS12" s="12">
        <f t="shared" si="44"/>
        <v>226.61487236403994</v>
      </c>
      <c r="CT12" s="1">
        <v>2.1397710000000001</v>
      </c>
      <c r="CU12" s="26">
        <f t="shared" si="45"/>
        <v>216.48168701442842</v>
      </c>
      <c r="CV12" s="14">
        <f t="shared" si="46"/>
        <v>1.0907478368017545E-2</v>
      </c>
      <c r="CW12" s="63">
        <v>583</v>
      </c>
      <c r="CX12" s="12">
        <f t="shared" si="47"/>
        <v>248.16815144766147</v>
      </c>
      <c r="CY12" s="1">
        <v>2.2688999999999999</v>
      </c>
      <c r="CZ12" s="26">
        <f t="shared" si="48"/>
        <v>233.37973273942094</v>
      </c>
      <c r="DA12" s="14">
        <f t="shared" si="49"/>
        <v>9.8590662650602321E-3</v>
      </c>
      <c r="DB12" s="2">
        <v>632</v>
      </c>
      <c r="DC12" s="12">
        <f t="shared" si="50"/>
        <v>268.82777777777778</v>
      </c>
      <c r="DD12" s="1">
        <v>2.2688999999999999</v>
      </c>
      <c r="DE12" s="26">
        <f t="shared" si="51"/>
        <v>252.68888888888887</v>
      </c>
      <c r="DF12" s="14">
        <f t="shared" si="52"/>
        <v>9.0340791738381995E-3</v>
      </c>
      <c r="DG12" s="2">
        <v>547</v>
      </c>
      <c r="DH12" s="12">
        <f t="shared" si="53"/>
        <v>217.73347324239245</v>
      </c>
      <c r="DI12" s="1">
        <v>2.2232699999999999</v>
      </c>
      <c r="DJ12" s="26">
        <f t="shared" si="54"/>
        <v>206.62906610703044</v>
      </c>
      <c r="DK12" s="14">
        <f t="shared" si="55"/>
        <v>1.155892416725726E-2</v>
      </c>
      <c r="DL12" s="2">
        <v>560</v>
      </c>
      <c r="DM12" s="12">
        <f t="shared" si="6"/>
        <v>244.03337169159957</v>
      </c>
      <c r="DN12" s="1">
        <v>2.2711000000000001</v>
      </c>
      <c r="DO12" s="26">
        <f t="shared" si="56"/>
        <v>232.33314154200229</v>
      </c>
      <c r="DP12" s="35">
        <f t="shared" si="57"/>
        <v>1.1264735677403482E-2</v>
      </c>
      <c r="DQ12" s="2">
        <v>504</v>
      </c>
      <c r="DR12" s="12">
        <f t="shared" si="58"/>
        <v>207.04295154185021</v>
      </c>
      <c r="DS12" s="1">
        <v>2.0815999999999999</v>
      </c>
      <c r="DT12" s="26">
        <f t="shared" si="59"/>
        <v>196.30231277533039</v>
      </c>
      <c r="DU12" s="14">
        <f t="shared" si="60"/>
        <v>1.4026167649320685E-2</v>
      </c>
      <c r="DV12" s="2">
        <v>579</v>
      </c>
      <c r="DW12" s="12">
        <f t="shared" si="61"/>
        <v>241.51265126512652</v>
      </c>
      <c r="DX12" s="1">
        <v>2.3976000000000002</v>
      </c>
      <c r="DY12" s="26">
        <f t="shared" si="62"/>
        <v>228.95764576457645</v>
      </c>
      <c r="DZ12" s="14">
        <f t="shared" si="63"/>
        <v>1.138987951807228E-2</v>
      </c>
      <c r="EA12" s="2">
        <v>536</v>
      </c>
      <c r="EB12" s="12">
        <f t="shared" si="64"/>
        <v>222.19026548672568</v>
      </c>
      <c r="EC12" s="1">
        <v>2.3521999999999998</v>
      </c>
      <c r="ED12" s="26">
        <f t="shared" si="65"/>
        <v>211.1725663716814</v>
      </c>
      <c r="EE12" s="14">
        <f t="shared" si="66"/>
        <v>1.3555461847389524E-2</v>
      </c>
      <c r="EF12" s="2">
        <v>476</v>
      </c>
      <c r="EG12" s="12">
        <f t="shared" si="67"/>
        <v>193.00218340611352</v>
      </c>
      <c r="EH12" s="1">
        <v>2.762</v>
      </c>
      <c r="EI12" s="26">
        <f t="shared" si="68"/>
        <v>176.91866812227073</v>
      </c>
      <c r="EJ12" s="35">
        <f t="shared" si="69"/>
        <v>9.2734702189037968E-3</v>
      </c>
      <c r="EK12" s="2">
        <v>372</v>
      </c>
      <c r="EL12" s="12">
        <f t="shared" si="70"/>
        <v>153.76663254861822</v>
      </c>
      <c r="EM12" s="1">
        <v>2.4043999999999999</v>
      </c>
      <c r="EN12" s="26">
        <f t="shared" si="71"/>
        <v>141.23592630501537</v>
      </c>
      <c r="EO12" s="14">
        <f t="shared" si="72"/>
        <v>1.3263418419440468E-2</v>
      </c>
      <c r="EP12" s="2">
        <v>476</v>
      </c>
      <c r="EQ12" s="12">
        <f t="shared" si="73"/>
        <v>191.47089947089947</v>
      </c>
      <c r="ER12" s="1">
        <v>2.6781999999999999</v>
      </c>
      <c r="ES12" s="26">
        <f t="shared" si="74"/>
        <v>177.41798941798942</v>
      </c>
      <c r="ET12" s="35">
        <f t="shared" si="75"/>
        <v>9.247195030120484E-3</v>
      </c>
      <c r="EU12" s="2">
        <v>405</v>
      </c>
      <c r="EV12" s="12">
        <f t="shared" si="76"/>
        <v>170.55951169888098</v>
      </c>
      <c r="EW12" s="1">
        <v>2.4598</v>
      </c>
      <c r="EX12" s="26">
        <f t="shared" si="77"/>
        <v>158.10528992878943</v>
      </c>
      <c r="EY12" s="14">
        <f t="shared" si="78"/>
        <v>1.2313093730855627E-2</v>
      </c>
      <c r="EZ12" s="2">
        <v>425</v>
      </c>
      <c r="FA12" s="12">
        <f t="shared" si="7"/>
        <v>166.7094017094017</v>
      </c>
      <c r="FB12" s="1">
        <v>2.5249999999999999</v>
      </c>
      <c r="FC12" s="13">
        <f t="shared" si="79"/>
        <v>153.40811965811966</v>
      </c>
      <c r="FD12" s="14">
        <f t="shared" si="80"/>
        <v>1.127710843373494E-2</v>
      </c>
      <c r="FE12" s="2">
        <v>455</v>
      </c>
      <c r="FF12" s="12">
        <f t="shared" si="8"/>
        <v>180.01068376068378</v>
      </c>
      <c r="FG12" s="1">
        <v>2.5</v>
      </c>
      <c r="FH12" s="13">
        <f t="shared" si="81"/>
        <v>167.48530982905984</v>
      </c>
      <c r="FI12" s="14">
        <f t="shared" si="82"/>
        <v>1.0378931655826838E-2</v>
      </c>
      <c r="FJ12" s="2">
        <v>485</v>
      </c>
      <c r="FK12" s="12">
        <f t="shared" si="9"/>
        <v>193.31196581196582</v>
      </c>
      <c r="FL12" s="1">
        <v>2.6</v>
      </c>
      <c r="FM12" s="13">
        <f t="shared" si="83"/>
        <v>180.56490384615387</v>
      </c>
      <c r="FN12" s="14">
        <f t="shared" si="84"/>
        <v>9.4139339968570008E-3</v>
      </c>
      <c r="FO12" s="2">
        <v>425</v>
      </c>
      <c r="FP12" s="12">
        <f t="shared" si="10"/>
        <v>166.7094017094017</v>
      </c>
      <c r="FQ12" s="1">
        <v>2.4500000000000002</v>
      </c>
      <c r="FR12" s="13">
        <f t="shared" si="85"/>
        <v>152.85389957264957</v>
      </c>
      <c r="FS12" s="14">
        <f t="shared" si="86"/>
        <v>1.1547759036144589E-2</v>
      </c>
      <c r="FT12" s="2">
        <v>375</v>
      </c>
      <c r="FU12" s="12">
        <f t="shared" si="11"/>
        <v>144.5405982905983</v>
      </c>
      <c r="FV12" s="1">
        <v>2.0750000000000002</v>
      </c>
      <c r="FW12" s="13">
        <f t="shared" si="87"/>
        <v>133.45619658119659</v>
      </c>
      <c r="FX12" s="14">
        <f t="shared" si="88"/>
        <v>1.0149397590361448E-2</v>
      </c>
    </row>
    <row r="13" spans="2:180" x14ac:dyDescent="0.25">
      <c r="B13" s="2">
        <v>180</v>
      </c>
      <c r="C13" s="1">
        <v>1.7589037597383455</v>
      </c>
      <c r="D13" s="7">
        <v>172.5</v>
      </c>
      <c r="E13" s="3">
        <v>1.2285980807770666E-2</v>
      </c>
      <c r="F13" s="52">
        <v>155</v>
      </c>
      <c r="G13" s="1">
        <v>1.8290999999999999</v>
      </c>
      <c r="H13" s="26">
        <f t="shared" si="89"/>
        <v>142.5</v>
      </c>
      <c r="I13" s="14">
        <f t="shared" si="90"/>
        <v>9.1959999999999993E-3</v>
      </c>
      <c r="J13" s="52">
        <v>151</v>
      </c>
      <c r="K13" s="1">
        <v>1.7926</v>
      </c>
      <c r="L13" s="26">
        <f t="shared" si="91"/>
        <v>140.5</v>
      </c>
      <c r="M13" s="14">
        <f t="shared" si="92"/>
        <v>8.9333333333333331E-3</v>
      </c>
      <c r="N13" s="52">
        <v>232</v>
      </c>
      <c r="O13" s="1">
        <v>1.8231999999999997</v>
      </c>
      <c r="P13" s="26">
        <f t="shared" si="93"/>
        <v>222</v>
      </c>
      <c r="Q13" s="14">
        <f t="shared" si="94"/>
        <v>1.0294999999999999E-2</v>
      </c>
      <c r="R13" s="52">
        <v>173</v>
      </c>
      <c r="S13" s="1">
        <v>1.9467999999999999</v>
      </c>
      <c r="T13" s="26">
        <f t="shared" si="12"/>
        <v>160.5</v>
      </c>
      <c r="U13" s="14">
        <f t="shared" si="13"/>
        <v>8.3239999999999981E-3</v>
      </c>
      <c r="V13" s="52">
        <v>260</v>
      </c>
      <c r="W13" s="1">
        <v>2.1172</v>
      </c>
      <c r="X13" s="26">
        <f t="shared" si="14"/>
        <v>247</v>
      </c>
      <c r="Y13" s="14">
        <f t="shared" si="15"/>
        <v>9.9307692307692309E-3</v>
      </c>
      <c r="Z13" s="2">
        <v>573</v>
      </c>
      <c r="AA13" s="12">
        <f t="shared" si="16"/>
        <v>235.57755775577556</v>
      </c>
      <c r="AB13" s="1">
        <v>2.0032756666666667</v>
      </c>
      <c r="AC13" s="26">
        <f t="shared" si="95"/>
        <v>224.39218921892189</v>
      </c>
      <c r="AD13" s="14">
        <f t="shared" si="96"/>
        <v>1.0850037373985743E-2</v>
      </c>
      <c r="AE13" s="2">
        <v>576</v>
      </c>
      <c r="AF13" s="12">
        <f t="shared" si="17"/>
        <v>236.09702315325248</v>
      </c>
      <c r="AG13" s="1">
        <v>1.9249000000000001</v>
      </c>
      <c r="AH13" s="26">
        <f t="shared" si="97"/>
        <v>226.25964718853362</v>
      </c>
      <c r="AI13" s="14">
        <f t="shared" si="98"/>
        <v>1.115134771644718E-2</v>
      </c>
      <c r="AJ13" s="2">
        <v>565</v>
      </c>
      <c r="AK13" s="12">
        <f t="shared" si="0"/>
        <v>231.21428571428572</v>
      </c>
      <c r="AL13" s="1">
        <v>1.9805456666666665</v>
      </c>
      <c r="AM13" s="26">
        <f t="shared" si="18"/>
        <v>222.54945054945054</v>
      </c>
      <c r="AN13" s="14">
        <f t="shared" si="19"/>
        <v>9.8470809554005272E-3</v>
      </c>
      <c r="AO13" s="2">
        <v>636</v>
      </c>
      <c r="AP13" s="12">
        <f t="shared" si="1"/>
        <v>263.09261300992284</v>
      </c>
      <c r="AQ13" s="1">
        <v>2.0977807999999998</v>
      </c>
      <c r="AR13" s="26">
        <f t="shared" si="20"/>
        <v>251.65380374862184</v>
      </c>
      <c r="AS13" s="14">
        <f t="shared" si="21"/>
        <v>9.3895262650602294E-3</v>
      </c>
      <c r="AT13" s="2">
        <v>554</v>
      </c>
      <c r="AU13" s="12">
        <f t="shared" si="2"/>
        <v>227.88755458515283</v>
      </c>
      <c r="AV13" s="1">
        <v>1.9674</v>
      </c>
      <c r="AW13" s="26">
        <f t="shared" si="22"/>
        <v>217.69377729257641</v>
      </c>
      <c r="AX13" s="14">
        <f t="shared" si="23"/>
        <v>1.1021429718875514E-2</v>
      </c>
      <c r="AY13" s="2">
        <v>561</v>
      </c>
      <c r="AZ13" s="12">
        <f t="shared" si="3"/>
        <v>231.05895196506552</v>
      </c>
      <c r="BA13" s="1">
        <v>1.9358827777777778</v>
      </c>
      <c r="BB13" s="26">
        <f t="shared" si="24"/>
        <v>221.5447598253275</v>
      </c>
      <c r="BC13" s="14">
        <f t="shared" si="25"/>
        <v>1.027167259514246E-2</v>
      </c>
      <c r="BD13" s="2">
        <v>546</v>
      </c>
      <c r="BE13" s="12">
        <f t="shared" si="4"/>
        <v>227.65452538631348</v>
      </c>
      <c r="BF13" s="1">
        <v>2.0059999999999998</v>
      </c>
      <c r="BG13" s="26">
        <f t="shared" si="26"/>
        <v>217.57726269315674</v>
      </c>
      <c r="BH13" s="14">
        <f t="shared" si="27"/>
        <v>1.2513814895947408E-2</v>
      </c>
      <c r="BI13" s="2">
        <v>483</v>
      </c>
      <c r="BJ13" s="12">
        <f t="shared" si="5"/>
        <v>199.45736434108528</v>
      </c>
      <c r="BK13" s="1">
        <v>1.5859000000000001</v>
      </c>
      <c r="BL13" s="26">
        <f t="shared" si="28"/>
        <v>190.0359911406423</v>
      </c>
      <c r="BM13" s="14">
        <f t="shared" si="29"/>
        <v>9.2560816926241605E-3</v>
      </c>
      <c r="BN13" s="2">
        <v>549</v>
      </c>
      <c r="BO13" s="12">
        <f t="shared" si="30"/>
        <v>230.29966703662595</v>
      </c>
      <c r="BP13" s="1">
        <v>1.5750599999999999</v>
      </c>
      <c r="BQ13" s="26">
        <f t="shared" si="99"/>
        <v>223.16037735849056</v>
      </c>
      <c r="BR13" s="14">
        <f t="shared" si="100"/>
        <v>1.0064726778080093E-2</v>
      </c>
      <c r="BS13" s="2">
        <v>573</v>
      </c>
      <c r="BT13" s="12">
        <f t="shared" si="31"/>
        <v>242.08333333333334</v>
      </c>
      <c r="BU13" s="25">
        <v>2.02223</v>
      </c>
      <c r="BV13" s="13">
        <f t="shared" si="101"/>
        <v>231.24722222222221</v>
      </c>
      <c r="BW13" s="3">
        <f t="shared" si="102"/>
        <v>7.9931812355806108E-3</v>
      </c>
      <c r="BX13" s="2">
        <v>528</v>
      </c>
      <c r="BY13" s="12">
        <f t="shared" si="32"/>
        <v>221.57953281423804</v>
      </c>
      <c r="BZ13" s="1">
        <v>1.9940834722222225</v>
      </c>
      <c r="CA13" s="26">
        <f t="shared" si="33"/>
        <v>212.34705228031146</v>
      </c>
      <c r="CB13" s="14">
        <f t="shared" si="34"/>
        <v>1.2014948460508689E-2</v>
      </c>
      <c r="CC13" s="2">
        <v>567</v>
      </c>
      <c r="CD13" s="12">
        <f t="shared" si="35"/>
        <v>239.99440715883668</v>
      </c>
      <c r="CE13" s="1">
        <v>2.0024018055555559</v>
      </c>
      <c r="CF13" s="26">
        <f t="shared" si="36"/>
        <v>227.22874720357942</v>
      </c>
      <c r="CG13" s="14">
        <f t="shared" si="37"/>
        <v>1.0293239868565182E-2</v>
      </c>
      <c r="CH13" s="2">
        <v>579</v>
      </c>
      <c r="CI13" s="12">
        <f t="shared" si="38"/>
        <v>245.56487695749442</v>
      </c>
      <c r="CJ13" s="1">
        <v>1.9203999999999999</v>
      </c>
      <c r="CK13" s="26">
        <f t="shared" si="39"/>
        <v>232.33501118568233</v>
      </c>
      <c r="CL13" s="14">
        <f t="shared" si="40"/>
        <v>8.3674318325935304E-3</v>
      </c>
      <c r="CM13" s="2">
        <v>527</v>
      </c>
      <c r="CN13" s="12">
        <f t="shared" si="41"/>
        <v>221.64245810055866</v>
      </c>
      <c r="CO13" s="1">
        <v>1.9399</v>
      </c>
      <c r="CP13" s="26">
        <f t="shared" si="42"/>
        <v>211.67318435754191</v>
      </c>
      <c r="CQ13" s="14">
        <f t="shared" si="43"/>
        <v>1.1746091342112639E-2</v>
      </c>
      <c r="CR13" s="63">
        <v>581</v>
      </c>
      <c r="CS13" s="12">
        <f t="shared" si="44"/>
        <v>246.88124306326304</v>
      </c>
      <c r="CT13" s="1">
        <v>2.348773</v>
      </c>
      <c r="CU13" s="26">
        <f t="shared" si="45"/>
        <v>236.74805771365149</v>
      </c>
      <c r="CV13" s="14">
        <f t="shared" si="46"/>
        <v>1.0312749288061323E-2</v>
      </c>
      <c r="CW13" s="63">
        <v>659</v>
      </c>
      <c r="CX13" s="12">
        <f t="shared" si="47"/>
        <v>283.29064587973272</v>
      </c>
      <c r="CY13" s="1">
        <v>2.5879400000000001</v>
      </c>
      <c r="CZ13" s="26">
        <f t="shared" si="48"/>
        <v>265.72939866369711</v>
      </c>
      <c r="DA13" s="14">
        <f t="shared" si="49"/>
        <v>9.0836372859860598E-3</v>
      </c>
      <c r="DB13" s="2">
        <v>708</v>
      </c>
      <c r="DC13" s="12">
        <f t="shared" si="50"/>
        <v>303.87222222222221</v>
      </c>
      <c r="DD13" s="1">
        <v>2.5879400000000001</v>
      </c>
      <c r="DE13" s="26">
        <f t="shared" si="51"/>
        <v>286.35000000000002</v>
      </c>
      <c r="DF13" s="14">
        <f t="shared" si="52"/>
        <v>9.1038681039949387E-3</v>
      </c>
      <c r="DG13" s="2">
        <v>613</v>
      </c>
      <c r="DH13" s="12">
        <f t="shared" si="53"/>
        <v>246.47429171038826</v>
      </c>
      <c r="DI13" s="1">
        <v>2.5286499999999998</v>
      </c>
      <c r="DJ13" s="26">
        <f t="shared" si="54"/>
        <v>232.10388247639037</v>
      </c>
      <c r="DK13" s="14">
        <f t="shared" si="55"/>
        <v>1.0625306316173783E-2</v>
      </c>
      <c r="DL13" s="2">
        <v>609</v>
      </c>
      <c r="DM13" s="12">
        <f t="shared" si="6"/>
        <v>267.43383199079403</v>
      </c>
      <c r="DN13" s="1">
        <v>2.5078</v>
      </c>
      <c r="DO13" s="26">
        <f t="shared" si="56"/>
        <v>255.73360184119679</v>
      </c>
      <c r="DP13" s="35">
        <f t="shared" si="57"/>
        <v>1.011518564052127E-2</v>
      </c>
      <c r="DQ13" s="2">
        <v>551</v>
      </c>
      <c r="DR13" s="12">
        <f t="shared" si="58"/>
        <v>228.52422907488986</v>
      </c>
      <c r="DS13" s="1">
        <v>2.3511000000000002</v>
      </c>
      <c r="DT13" s="26">
        <f t="shared" si="59"/>
        <v>217.78359030837004</v>
      </c>
      <c r="DU13" s="14">
        <f t="shared" si="60"/>
        <v>1.254580876698284E-2</v>
      </c>
      <c r="DV13" s="2">
        <v>637</v>
      </c>
      <c r="DW13" s="12">
        <f t="shared" si="61"/>
        <v>267.99229922992299</v>
      </c>
      <c r="DX13" s="1">
        <v>2.6621999999999999</v>
      </c>
      <c r="DY13" s="26">
        <f t="shared" si="62"/>
        <v>254.75247524752476</v>
      </c>
      <c r="DZ13" s="14">
        <f t="shared" si="63"/>
        <v>9.9925799750726976E-3</v>
      </c>
      <c r="EA13" s="2">
        <v>589</v>
      </c>
      <c r="EB13" s="12">
        <f t="shared" si="64"/>
        <v>246.52101769911502</v>
      </c>
      <c r="EC13" s="1">
        <v>2.6417000000000002</v>
      </c>
      <c r="ED13" s="26">
        <f t="shared" si="65"/>
        <v>234.35564159292034</v>
      </c>
      <c r="EE13" s="14">
        <f t="shared" si="66"/>
        <v>1.1898522391452634E-2</v>
      </c>
      <c r="EF13" s="2">
        <v>560</v>
      </c>
      <c r="EG13" s="12">
        <f t="shared" si="67"/>
        <v>231.05895196506552</v>
      </c>
      <c r="EH13" s="1">
        <v>3.0023</v>
      </c>
      <c r="EI13" s="26">
        <f t="shared" si="68"/>
        <v>212.03056768558952</v>
      </c>
      <c r="EJ13" s="35">
        <f t="shared" si="69"/>
        <v>6.3142512908777896E-3</v>
      </c>
      <c r="EK13" s="2">
        <v>433</v>
      </c>
      <c r="EL13" s="12">
        <f t="shared" si="70"/>
        <v>179.67758444216989</v>
      </c>
      <c r="EM13" s="1">
        <v>2.6947999999999999</v>
      </c>
      <c r="EN13" s="26">
        <f t="shared" si="71"/>
        <v>166.72210849539405</v>
      </c>
      <c r="EO13" s="14">
        <f t="shared" si="72"/>
        <v>1.1207616037922188E-2</v>
      </c>
      <c r="EP13" s="2">
        <v>555</v>
      </c>
      <c r="EQ13" s="12">
        <f t="shared" si="73"/>
        <v>226.16402116402116</v>
      </c>
      <c r="ER13" s="1">
        <v>2.9024999999999999</v>
      </c>
      <c r="ES13" s="26">
        <f t="shared" si="74"/>
        <v>208.8174603174603</v>
      </c>
      <c r="ET13" s="35">
        <f t="shared" si="75"/>
        <v>6.4652585023638838E-3</v>
      </c>
      <c r="EU13" s="2">
        <v>472</v>
      </c>
      <c r="EV13" s="12">
        <f t="shared" si="76"/>
        <v>198.84537131230925</v>
      </c>
      <c r="EW13" s="1">
        <v>2.7528000000000001</v>
      </c>
      <c r="EX13" s="26">
        <f t="shared" si="77"/>
        <v>184.70244150559512</v>
      </c>
      <c r="EY13" s="14">
        <f t="shared" si="78"/>
        <v>1.0358532638014754E-2</v>
      </c>
      <c r="EZ13" s="2">
        <v>492.5</v>
      </c>
      <c r="FA13" s="12">
        <f t="shared" si="7"/>
        <v>196.63728632478632</v>
      </c>
      <c r="FB13" s="1">
        <v>2.75</v>
      </c>
      <c r="FC13" s="13">
        <f t="shared" si="79"/>
        <v>181.673344017094</v>
      </c>
      <c r="FD13" s="14">
        <f t="shared" si="80"/>
        <v>7.5180722891566298E-3</v>
      </c>
      <c r="FE13" s="2">
        <v>515</v>
      </c>
      <c r="FF13" s="12">
        <f t="shared" si="8"/>
        <v>206.61324786324786</v>
      </c>
      <c r="FG13" s="1">
        <v>2.74</v>
      </c>
      <c r="FH13" s="13">
        <f t="shared" si="81"/>
        <v>193.31196581196582</v>
      </c>
      <c r="FI13" s="14">
        <f t="shared" si="82"/>
        <v>9.0216867469879655E-3</v>
      </c>
      <c r="FJ13" s="2">
        <v>542.5</v>
      </c>
      <c r="FK13" s="12">
        <f t="shared" si="9"/>
        <v>218.80608974358975</v>
      </c>
      <c r="FL13" s="1">
        <v>2.8</v>
      </c>
      <c r="FM13" s="13">
        <f t="shared" si="83"/>
        <v>206.05902777777777</v>
      </c>
      <c r="FN13" s="14">
        <f t="shared" si="84"/>
        <v>7.8449449973808164E-3</v>
      </c>
      <c r="FO13" s="2">
        <v>485</v>
      </c>
      <c r="FP13" s="12">
        <f t="shared" si="10"/>
        <v>193.31196581196582</v>
      </c>
      <c r="FQ13" s="1">
        <v>2.73</v>
      </c>
      <c r="FR13" s="13">
        <f t="shared" si="85"/>
        <v>180.01068376068378</v>
      </c>
      <c r="FS13" s="14">
        <f t="shared" si="86"/>
        <v>1.0525301204819265E-2</v>
      </c>
      <c r="FT13" s="2">
        <v>405</v>
      </c>
      <c r="FU13" s="12">
        <f t="shared" si="11"/>
        <v>157.84188034188034</v>
      </c>
      <c r="FV13" s="1">
        <v>2.2749999999999999</v>
      </c>
      <c r="FW13" s="13">
        <f t="shared" si="87"/>
        <v>151.19123931623932</v>
      </c>
      <c r="FX13" s="14">
        <f t="shared" si="88"/>
        <v>1.5036144578313241E-2</v>
      </c>
    </row>
    <row r="14" spans="2:180" x14ac:dyDescent="0.25">
      <c r="B14" s="2">
        <v>196</v>
      </c>
      <c r="C14" s="1">
        <v>1.9424373848082934</v>
      </c>
      <c r="D14" s="7">
        <v>188</v>
      </c>
      <c r="E14" s="3">
        <v>1.1470851566871743E-2</v>
      </c>
      <c r="F14" s="52">
        <v>190</v>
      </c>
      <c r="G14" s="1">
        <v>2.0718999999999999</v>
      </c>
      <c r="H14" s="26">
        <f t="shared" si="89"/>
        <v>172.5</v>
      </c>
      <c r="I14" s="14">
        <f t="shared" si="90"/>
        <v>6.9371428571428544E-3</v>
      </c>
      <c r="J14" s="52">
        <v>184</v>
      </c>
      <c r="K14" s="1">
        <v>2.0061999999999998</v>
      </c>
      <c r="L14" s="26">
        <f t="shared" si="91"/>
        <v>167.5</v>
      </c>
      <c r="M14" s="14">
        <f t="shared" si="92"/>
        <v>6.4727272727272663E-3</v>
      </c>
      <c r="N14" s="52">
        <v>257</v>
      </c>
      <c r="O14" s="1">
        <v>2.0451999999999999</v>
      </c>
      <c r="P14" s="26">
        <f t="shared" si="93"/>
        <v>244.5</v>
      </c>
      <c r="Q14" s="14">
        <f t="shared" si="94"/>
        <v>8.8800000000000077E-3</v>
      </c>
      <c r="R14" s="52">
        <v>200</v>
      </c>
      <c r="S14" s="1">
        <v>2.1408</v>
      </c>
      <c r="T14" s="26">
        <f t="shared" si="12"/>
        <v>186.5</v>
      </c>
      <c r="U14" s="14">
        <f t="shared" si="13"/>
        <v>7.1851851851851911E-3</v>
      </c>
      <c r="V14" s="52">
        <v>302</v>
      </c>
      <c r="W14" s="1">
        <v>2.2686999999999999</v>
      </c>
      <c r="X14" s="26">
        <f t="shared" si="14"/>
        <v>281</v>
      </c>
      <c r="Y14" s="14">
        <f t="shared" si="15"/>
        <v>3.6071428571428565E-3</v>
      </c>
      <c r="Z14" s="2">
        <v>620</v>
      </c>
      <c r="AA14" s="12">
        <f t="shared" si="16"/>
        <v>257.03520352035201</v>
      </c>
      <c r="AB14" s="1">
        <v>2.2118756666666668</v>
      </c>
      <c r="AC14" s="26">
        <f t="shared" si="95"/>
        <v>246.30638063806379</v>
      </c>
      <c r="AD14" s="14">
        <f t="shared" si="96"/>
        <v>9.7214765444757819E-3</v>
      </c>
      <c r="AE14" s="2">
        <v>632</v>
      </c>
      <c r="AF14" s="12">
        <f t="shared" si="17"/>
        <v>261.7199558985667</v>
      </c>
      <c r="AG14" s="1">
        <v>2.1715</v>
      </c>
      <c r="AH14" s="26">
        <f t="shared" si="97"/>
        <v>248.9084895259096</v>
      </c>
      <c r="AI14" s="14">
        <f t="shared" si="98"/>
        <v>9.6241910499139417E-3</v>
      </c>
      <c r="AJ14" s="2">
        <v>607</v>
      </c>
      <c r="AK14" s="12">
        <f t="shared" si="0"/>
        <v>250.36813186813185</v>
      </c>
      <c r="AL14" s="1">
        <v>2.1767367777777777</v>
      </c>
      <c r="AM14" s="26">
        <f t="shared" si="18"/>
        <v>240.79120879120879</v>
      </c>
      <c r="AN14" s="14">
        <f t="shared" si="19"/>
        <v>1.0242909415439552E-2</v>
      </c>
      <c r="AO14" s="2">
        <v>697</v>
      </c>
      <c r="AP14" s="12">
        <f t="shared" si="1"/>
        <v>291.00330760749722</v>
      </c>
      <c r="AQ14" s="1">
        <v>2.2779275999999999</v>
      </c>
      <c r="AR14" s="26">
        <f t="shared" si="20"/>
        <v>277.04796030871</v>
      </c>
      <c r="AS14" s="14">
        <f t="shared" si="21"/>
        <v>6.4544004582263639E-3</v>
      </c>
      <c r="AT14" s="2">
        <v>601</v>
      </c>
      <c r="AU14" s="12">
        <f t="shared" si="2"/>
        <v>249.18122270742359</v>
      </c>
      <c r="AV14" s="1">
        <v>2.1701000000000001</v>
      </c>
      <c r="AW14" s="26">
        <f t="shared" si="22"/>
        <v>238.53438864628822</v>
      </c>
      <c r="AX14" s="14">
        <f t="shared" si="23"/>
        <v>9.5192617277621103E-3</v>
      </c>
      <c r="AY14" s="2">
        <v>614</v>
      </c>
      <c r="AZ14" s="12">
        <f t="shared" si="3"/>
        <v>255.07096069868996</v>
      </c>
      <c r="BA14" s="1">
        <v>2.1607977777777778</v>
      </c>
      <c r="BB14" s="26">
        <f t="shared" si="24"/>
        <v>243.06495633187774</v>
      </c>
      <c r="BC14" s="14">
        <f t="shared" si="25"/>
        <v>9.3667715389861381E-3</v>
      </c>
      <c r="BD14" s="2">
        <v>587</v>
      </c>
      <c r="BE14" s="12">
        <f t="shared" si="4"/>
        <v>246.43487858719649</v>
      </c>
      <c r="BF14" s="1">
        <v>2.1926100000000002</v>
      </c>
      <c r="BG14" s="26">
        <f t="shared" si="26"/>
        <v>237.044701986755</v>
      </c>
      <c r="BH14" s="14">
        <f t="shared" si="27"/>
        <v>9.9364478401410671E-3</v>
      </c>
      <c r="BI14" s="2">
        <v>520</v>
      </c>
      <c r="BJ14" s="12">
        <f t="shared" si="5"/>
        <v>216.46179401993354</v>
      </c>
      <c r="BK14" s="1">
        <v>1.7932699999999999</v>
      </c>
      <c r="BL14" s="26">
        <f t="shared" si="28"/>
        <v>207.95957918050942</v>
      </c>
      <c r="BM14" s="14">
        <f t="shared" si="29"/>
        <v>1.2195057635949214E-2</v>
      </c>
      <c r="BN14" s="2">
        <v>601</v>
      </c>
      <c r="BO14" s="12">
        <f t="shared" si="30"/>
        <v>254.25083240843506</v>
      </c>
      <c r="BP14" s="1">
        <v>1.75099</v>
      </c>
      <c r="BQ14" s="26">
        <f t="shared" si="99"/>
        <v>242.2752497225305</v>
      </c>
      <c r="BR14" s="14">
        <f t="shared" si="100"/>
        <v>7.345362835959224E-3</v>
      </c>
      <c r="BS14" s="2">
        <v>623</v>
      </c>
      <c r="BT14" s="12">
        <f t="shared" si="31"/>
        <v>265.13888888888886</v>
      </c>
      <c r="BU14" s="25">
        <v>2.2213099999999999</v>
      </c>
      <c r="BV14" s="13">
        <f t="shared" si="101"/>
        <v>253.61111111111109</v>
      </c>
      <c r="BW14" s="3">
        <f t="shared" si="102"/>
        <v>8.6347951807229043E-3</v>
      </c>
      <c r="BX14" s="2">
        <v>577</v>
      </c>
      <c r="BY14" s="12">
        <f t="shared" si="32"/>
        <v>244.19911012235821</v>
      </c>
      <c r="BZ14" s="1">
        <v>2.2400701388888891</v>
      </c>
      <c r="CA14" s="26">
        <f t="shared" si="33"/>
        <v>232.88932146829814</v>
      </c>
      <c r="CB14" s="14">
        <f t="shared" si="34"/>
        <v>1.0874945332349785E-2</v>
      </c>
      <c r="CC14" s="2">
        <v>611</v>
      </c>
      <c r="CD14" s="12">
        <f t="shared" si="35"/>
        <v>260.41946308724835</v>
      </c>
      <c r="CE14" s="1">
        <v>2.2041218055555558</v>
      </c>
      <c r="CF14" s="26">
        <f t="shared" si="36"/>
        <v>250.20693512304251</v>
      </c>
      <c r="CG14" s="14">
        <f t="shared" si="37"/>
        <v>9.8761051478641632E-3</v>
      </c>
      <c r="CH14" s="2">
        <v>634</v>
      </c>
      <c r="CI14" s="12">
        <f t="shared" si="38"/>
        <v>271.09619686800892</v>
      </c>
      <c r="CJ14" s="1">
        <v>2.1157999999999997</v>
      </c>
      <c r="CK14" s="26">
        <f t="shared" si="39"/>
        <v>258.33053691275165</v>
      </c>
      <c r="CL14" s="14">
        <f t="shared" si="40"/>
        <v>7.6533450164293594E-3</v>
      </c>
      <c r="CM14" s="2">
        <v>564</v>
      </c>
      <c r="CN14" s="12">
        <f t="shared" si="41"/>
        <v>238.79888268156424</v>
      </c>
      <c r="CO14" s="1">
        <v>2.0857999999999999</v>
      </c>
      <c r="CP14" s="26">
        <f t="shared" si="42"/>
        <v>230.22067039106145</v>
      </c>
      <c r="CQ14" s="14">
        <f t="shared" si="43"/>
        <v>8.5041028980788001E-3</v>
      </c>
      <c r="CR14" s="63">
        <v>649</v>
      </c>
      <c r="CS14" s="12">
        <f t="shared" si="44"/>
        <v>278.20199778024414</v>
      </c>
      <c r="CT14" s="1">
        <v>2.613969</v>
      </c>
      <c r="CU14" s="26">
        <f t="shared" si="45"/>
        <v>262.54162042175358</v>
      </c>
      <c r="CV14" s="14">
        <f t="shared" si="46"/>
        <v>8.467101204819286E-3</v>
      </c>
      <c r="CW14" s="63">
        <v>728</v>
      </c>
      <c r="CX14" s="12">
        <f t="shared" si="47"/>
        <v>315.17817371937639</v>
      </c>
      <c r="CY14" s="1">
        <v>2.8081200000000002</v>
      </c>
      <c r="CZ14" s="26">
        <f t="shared" si="48"/>
        <v>299.23440979955456</v>
      </c>
      <c r="DA14" s="14">
        <f t="shared" si="49"/>
        <v>6.9048940108259104E-3</v>
      </c>
      <c r="DB14" s="2">
        <v>769</v>
      </c>
      <c r="DC14" s="12">
        <f t="shared" si="50"/>
        <v>332</v>
      </c>
      <c r="DD14" s="1">
        <v>2.8081200000000002</v>
      </c>
      <c r="DE14" s="26">
        <f t="shared" si="51"/>
        <v>317.93611111111113</v>
      </c>
      <c r="DF14" s="14">
        <f t="shared" si="52"/>
        <v>7.8278491013233226E-3</v>
      </c>
      <c r="DG14" s="2">
        <v>683</v>
      </c>
      <c r="DH14" s="12">
        <f t="shared" si="53"/>
        <v>276.95697796432319</v>
      </c>
      <c r="DI14" s="1">
        <v>2.7696499999999999</v>
      </c>
      <c r="DJ14" s="26">
        <f t="shared" si="54"/>
        <v>261.71563483735571</v>
      </c>
      <c r="DK14" s="14">
        <f t="shared" si="55"/>
        <v>7.9061273666093008E-3</v>
      </c>
      <c r="DL14" s="2">
        <v>679</v>
      </c>
      <c r="DM14" s="12">
        <f t="shared" si="6"/>
        <v>300.86306098964326</v>
      </c>
      <c r="DN14" s="1">
        <v>2.7574000000000001</v>
      </c>
      <c r="DO14" s="26">
        <f t="shared" si="56"/>
        <v>284.14844649021865</v>
      </c>
      <c r="DP14" s="35">
        <f t="shared" si="57"/>
        <v>7.4665197934595598E-3</v>
      </c>
      <c r="DQ14" s="2">
        <v>610</v>
      </c>
      <c r="DR14" s="12">
        <f t="shared" si="58"/>
        <v>255.49008810572684</v>
      </c>
      <c r="DS14" s="1">
        <v>2.6518000000000002</v>
      </c>
      <c r="DT14" s="26">
        <f t="shared" si="59"/>
        <v>242.00715859030834</v>
      </c>
      <c r="DU14" s="14">
        <f t="shared" si="60"/>
        <v>1.1151137431080262E-2</v>
      </c>
      <c r="DV14" s="2">
        <v>721</v>
      </c>
      <c r="DW14" s="12">
        <f t="shared" si="61"/>
        <v>306.34213421342133</v>
      </c>
      <c r="DX14" s="1">
        <v>2.9535999999999998</v>
      </c>
      <c r="DY14" s="26">
        <f t="shared" si="62"/>
        <v>287.16721672167216</v>
      </c>
      <c r="DZ14" s="14">
        <f t="shared" si="63"/>
        <v>7.598468158347675E-3</v>
      </c>
      <c r="EA14" s="2">
        <v>649</v>
      </c>
      <c r="EB14" s="12">
        <f t="shared" si="64"/>
        <v>274.06526548672571</v>
      </c>
      <c r="EC14" s="1">
        <v>2.9274</v>
      </c>
      <c r="ED14" s="26">
        <f t="shared" si="65"/>
        <v>260.29314159292039</v>
      </c>
      <c r="EE14" s="14">
        <f t="shared" si="66"/>
        <v>1.0372401606425672E-2</v>
      </c>
      <c r="EF14" s="2">
        <v>966</v>
      </c>
      <c r="EG14" s="12">
        <f t="shared" si="67"/>
        <v>415</v>
      </c>
      <c r="EH14" s="1">
        <v>3.2082999999999999</v>
      </c>
      <c r="EI14" s="26">
        <f t="shared" si="68"/>
        <v>323.02947598253274</v>
      </c>
      <c r="EJ14" s="35">
        <f t="shared" si="69"/>
        <v>1.1199240310997684E-3</v>
      </c>
      <c r="EK14" s="2">
        <v>501</v>
      </c>
      <c r="EL14" s="12">
        <f t="shared" si="70"/>
        <v>208.56192425793242</v>
      </c>
      <c r="EM14" s="1">
        <v>2.9586000000000001</v>
      </c>
      <c r="EN14" s="26">
        <f t="shared" si="71"/>
        <v>194.11975435005115</v>
      </c>
      <c r="EO14" s="14">
        <f t="shared" si="72"/>
        <v>9.1329766123316915E-3</v>
      </c>
      <c r="EP14" s="2">
        <v>985</v>
      </c>
      <c r="EQ14" s="12">
        <f t="shared" si="73"/>
        <v>415</v>
      </c>
      <c r="ER14" s="1">
        <v>3.1389</v>
      </c>
      <c r="ES14" s="26">
        <f t="shared" si="74"/>
        <v>320.58201058201058</v>
      </c>
      <c r="ET14" s="35">
        <f t="shared" si="75"/>
        <v>1.2518800784533492E-3</v>
      </c>
      <c r="EU14" s="2">
        <v>541</v>
      </c>
      <c r="EV14" s="12">
        <f t="shared" si="76"/>
        <v>227.97558494404882</v>
      </c>
      <c r="EW14" s="1">
        <v>2.9809999999999999</v>
      </c>
      <c r="EX14" s="26">
        <f t="shared" si="77"/>
        <v>213.41047812817902</v>
      </c>
      <c r="EY14" s="14">
        <f t="shared" si="78"/>
        <v>7.833790815435648E-3</v>
      </c>
      <c r="EZ14" s="2">
        <v>575</v>
      </c>
      <c r="FA14" s="12">
        <f t="shared" si="7"/>
        <v>233.21581196581198</v>
      </c>
      <c r="FB14" s="1">
        <v>2.95</v>
      </c>
      <c r="FC14" s="13">
        <f t="shared" si="79"/>
        <v>214.92654914529913</v>
      </c>
      <c r="FD14" s="14">
        <f t="shared" si="80"/>
        <v>5.467688937568457E-3</v>
      </c>
      <c r="FE14" s="2">
        <v>602.5</v>
      </c>
      <c r="FF14" s="12">
        <f t="shared" si="8"/>
        <v>245.40865384615384</v>
      </c>
      <c r="FG14" s="1">
        <v>2.94</v>
      </c>
      <c r="FH14" s="13">
        <f t="shared" si="81"/>
        <v>226.01095085470087</v>
      </c>
      <c r="FI14" s="14">
        <f t="shared" si="82"/>
        <v>5.1552495697073947E-3</v>
      </c>
      <c r="FJ14" s="2">
        <v>625</v>
      </c>
      <c r="FK14" s="12">
        <f t="shared" si="9"/>
        <v>255.38461538461539</v>
      </c>
      <c r="FL14" s="1">
        <v>3</v>
      </c>
      <c r="FM14" s="13">
        <f t="shared" si="83"/>
        <v>237.09535256410257</v>
      </c>
      <c r="FN14" s="14">
        <f t="shared" si="84"/>
        <v>5.4676889375684613E-3</v>
      </c>
      <c r="FO14" s="2">
        <v>560</v>
      </c>
      <c r="FP14" s="12">
        <f t="shared" si="10"/>
        <v>226.56517094017093</v>
      </c>
      <c r="FQ14" s="1">
        <v>3</v>
      </c>
      <c r="FR14" s="13">
        <f t="shared" si="85"/>
        <v>209.93856837606836</v>
      </c>
      <c r="FS14" s="14">
        <f t="shared" si="86"/>
        <v>8.1195180722891617E-3</v>
      </c>
      <c r="FT14" s="2">
        <v>455</v>
      </c>
      <c r="FU14" s="12">
        <f t="shared" si="11"/>
        <v>180.01068376068378</v>
      </c>
      <c r="FV14" s="1">
        <v>2.4249999999999998</v>
      </c>
      <c r="FW14" s="13">
        <f t="shared" si="87"/>
        <v>168.92628205128204</v>
      </c>
      <c r="FX14" s="14">
        <f t="shared" si="88"/>
        <v>6.7662650602409551E-3</v>
      </c>
    </row>
    <row r="15" spans="2:180" ht="15.75" thickBot="1" x14ac:dyDescent="0.3">
      <c r="B15" s="2">
        <v>210</v>
      </c>
      <c r="C15" s="1">
        <v>2.1030486471190981</v>
      </c>
      <c r="D15" s="7">
        <v>203</v>
      </c>
      <c r="E15" s="3">
        <v>1.1472233022200346E-2</v>
      </c>
      <c r="F15" s="52">
        <v>400</v>
      </c>
      <c r="G15" s="1">
        <v>2.3277999999999999</v>
      </c>
      <c r="H15" s="26">
        <f t="shared" si="89"/>
        <v>295</v>
      </c>
      <c r="I15" s="14">
        <f t="shared" si="90"/>
        <v>1.2185714285714287E-3</v>
      </c>
      <c r="J15" s="52">
        <v>416</v>
      </c>
      <c r="K15" s="1">
        <v>2.2907999999999999</v>
      </c>
      <c r="L15" s="26">
        <f t="shared" si="91"/>
        <v>300</v>
      </c>
      <c r="M15" s="14">
        <f t="shared" si="92"/>
        <v>1.2267241379310353E-3</v>
      </c>
      <c r="N15" s="52">
        <v>282</v>
      </c>
      <c r="O15" s="1">
        <v>2.2206000000000001</v>
      </c>
      <c r="P15" s="26">
        <f t="shared" si="93"/>
        <v>269.5</v>
      </c>
      <c r="Q15" s="14">
        <f t="shared" si="94"/>
        <v>7.0160000000000092E-3</v>
      </c>
      <c r="R15" s="52">
        <v>230</v>
      </c>
      <c r="S15" s="1">
        <v>2.2739000000000003</v>
      </c>
      <c r="T15" s="26">
        <f t="shared" si="12"/>
        <v>215</v>
      </c>
      <c r="U15" s="14">
        <f t="shared" si="13"/>
        <v>4.4366666666666738E-3</v>
      </c>
      <c r="V15" s="52">
        <v>353</v>
      </c>
      <c r="W15" s="1">
        <v>2.5139999999999998</v>
      </c>
      <c r="X15" s="26">
        <f t="shared" si="14"/>
        <v>327.5</v>
      </c>
      <c r="Y15" s="14">
        <f t="shared" si="15"/>
        <v>4.8098039215686249E-3</v>
      </c>
      <c r="Z15" s="2">
        <v>668</v>
      </c>
      <c r="AA15" s="12">
        <f t="shared" si="16"/>
        <v>278.94939493949391</v>
      </c>
      <c r="AB15" s="1">
        <v>2.4078356666666667</v>
      </c>
      <c r="AC15" s="26">
        <f t="shared" si="95"/>
        <v>267.99229922992299</v>
      </c>
      <c r="AD15" s="14">
        <f t="shared" si="96"/>
        <v>8.9421506024096407E-3</v>
      </c>
      <c r="AE15" s="2">
        <v>681</v>
      </c>
      <c r="AF15" s="12">
        <f t="shared" si="17"/>
        <v>284.14002205071665</v>
      </c>
      <c r="AG15" s="1">
        <v>2.3536000000000001</v>
      </c>
      <c r="AH15" s="26">
        <f t="shared" si="97"/>
        <v>272.92998897464167</v>
      </c>
      <c r="AI15" s="14">
        <f t="shared" si="98"/>
        <v>8.1221883452176069E-3</v>
      </c>
      <c r="AJ15" s="2">
        <v>657</v>
      </c>
      <c r="AK15" s="12">
        <f t="shared" si="0"/>
        <v>273.17032967032969</v>
      </c>
      <c r="AL15" s="1">
        <v>2.3530234444444442</v>
      </c>
      <c r="AM15" s="26">
        <f t="shared" si="18"/>
        <v>261.76923076923077</v>
      </c>
      <c r="AN15" s="14">
        <f t="shared" si="19"/>
        <v>7.7311261044176504E-3</v>
      </c>
      <c r="AO15" s="2">
        <v>772</v>
      </c>
      <c r="AP15" s="12">
        <f t="shared" si="1"/>
        <v>325.31973539140023</v>
      </c>
      <c r="AQ15" s="1">
        <v>2.478278</v>
      </c>
      <c r="AR15" s="26">
        <f t="shared" si="20"/>
        <v>308.16152149944872</v>
      </c>
      <c r="AS15" s="14">
        <f t="shared" si="21"/>
        <v>5.8383233028112408E-3</v>
      </c>
      <c r="AT15" s="2">
        <v>648</v>
      </c>
      <c r="AU15" s="12">
        <f t="shared" si="2"/>
        <v>270.47489082969435</v>
      </c>
      <c r="AV15" s="1">
        <v>2.3311999999999999</v>
      </c>
      <c r="AW15" s="26">
        <f t="shared" si="22"/>
        <v>259.82805676855895</v>
      </c>
      <c r="AX15" s="14">
        <f t="shared" si="23"/>
        <v>7.5656293258138784E-3</v>
      </c>
      <c r="AY15" s="2">
        <v>679</v>
      </c>
      <c r="AZ15" s="12">
        <f t="shared" si="3"/>
        <v>284.51965065502185</v>
      </c>
      <c r="BA15" s="1">
        <v>2.3957511111111112</v>
      </c>
      <c r="BB15" s="26">
        <f t="shared" si="24"/>
        <v>269.79530567685589</v>
      </c>
      <c r="BC15" s="14">
        <f t="shared" si="25"/>
        <v>7.9783967871485915E-3</v>
      </c>
      <c r="BD15" s="2">
        <v>637</v>
      </c>
      <c r="BE15" s="12">
        <f t="shared" si="4"/>
        <v>269.33774834437088</v>
      </c>
      <c r="BF15" s="1">
        <v>2.3977400000000002</v>
      </c>
      <c r="BG15" s="26">
        <f t="shared" si="26"/>
        <v>257.8863134657837</v>
      </c>
      <c r="BH15" s="14">
        <f t="shared" si="27"/>
        <v>8.956519518072293E-3</v>
      </c>
      <c r="BI15" s="2">
        <v>562</v>
      </c>
      <c r="BJ15" s="12">
        <f t="shared" si="5"/>
        <v>235.76411960132887</v>
      </c>
      <c r="BK15" s="1">
        <v>1.98</v>
      </c>
      <c r="BL15" s="26">
        <f t="shared" si="28"/>
        <v>226.1129568106312</v>
      </c>
      <c r="BM15" s="14">
        <f t="shared" si="29"/>
        <v>9.673963855421696E-3</v>
      </c>
      <c r="BN15" s="2">
        <v>667</v>
      </c>
      <c r="BO15" s="12">
        <f t="shared" si="30"/>
        <v>284.65038845726974</v>
      </c>
      <c r="BP15" s="1">
        <v>1.9625999999999999</v>
      </c>
      <c r="BQ15" s="26">
        <f t="shared" si="99"/>
        <v>269.45061043285239</v>
      </c>
      <c r="BR15" s="14">
        <f t="shared" si="100"/>
        <v>6.9609569185834072E-3</v>
      </c>
      <c r="BS15" s="2">
        <v>687</v>
      </c>
      <c r="BT15" s="12">
        <f t="shared" si="31"/>
        <v>294.64999999999998</v>
      </c>
      <c r="BU15" s="25">
        <v>2.4419</v>
      </c>
      <c r="BV15" s="13">
        <f t="shared" si="101"/>
        <v>279.89444444444439</v>
      </c>
      <c r="BW15" s="3">
        <f t="shared" si="102"/>
        <v>7.474811746987952E-3</v>
      </c>
      <c r="BX15" s="2">
        <v>630</v>
      </c>
      <c r="BY15" s="12">
        <f t="shared" si="32"/>
        <v>268.6651835372636</v>
      </c>
      <c r="BZ15" s="1">
        <v>2.4776606416821849</v>
      </c>
      <c r="CA15" s="26">
        <f t="shared" si="33"/>
        <v>256.4321468298109</v>
      </c>
      <c r="CB15" s="14">
        <f t="shared" si="34"/>
        <v>9.7110189593622841E-3</v>
      </c>
      <c r="CC15" s="2">
        <v>671</v>
      </c>
      <c r="CD15" s="12">
        <f t="shared" si="35"/>
        <v>288.27181208053696</v>
      </c>
      <c r="CE15" s="1">
        <v>2.3974084722222226</v>
      </c>
      <c r="CF15" s="26">
        <f t="shared" si="36"/>
        <v>274.34563758389265</v>
      </c>
      <c r="CG15" s="14">
        <f t="shared" si="37"/>
        <v>6.9396899598393571E-3</v>
      </c>
      <c r="CH15" s="2">
        <v>707</v>
      </c>
      <c r="CI15" s="12">
        <f t="shared" si="38"/>
        <v>304.98322147651004</v>
      </c>
      <c r="CJ15" s="1">
        <v>2.3213999999999997</v>
      </c>
      <c r="CK15" s="26">
        <f t="shared" si="39"/>
        <v>288.03970917225945</v>
      </c>
      <c r="CL15" s="14">
        <f t="shared" si="40"/>
        <v>6.0672190130384544E-3</v>
      </c>
      <c r="CM15" s="2">
        <v>621</v>
      </c>
      <c r="CN15" s="12">
        <f t="shared" si="41"/>
        <v>265.22905027932961</v>
      </c>
      <c r="CO15" s="1">
        <v>2.3334999999999999</v>
      </c>
      <c r="CP15" s="26">
        <f t="shared" si="42"/>
        <v>252.01396648044692</v>
      </c>
      <c r="CQ15" s="14">
        <f t="shared" si="43"/>
        <v>9.3718664130204993E-3</v>
      </c>
      <c r="CR15" s="63">
        <v>712</v>
      </c>
      <c r="CS15" s="12">
        <f t="shared" si="44"/>
        <v>307.21975582685906</v>
      </c>
      <c r="CT15" s="1">
        <v>2.825132</v>
      </c>
      <c r="CU15" s="26">
        <f t="shared" si="45"/>
        <v>292.71087680355163</v>
      </c>
      <c r="CV15" s="14">
        <f t="shared" si="46"/>
        <v>7.2770266972652401E-3</v>
      </c>
      <c r="CW15" s="63">
        <v>944</v>
      </c>
      <c r="CX15" s="12">
        <f t="shared" si="47"/>
        <v>415</v>
      </c>
      <c r="CY15" s="1">
        <v>3.0422199999999999</v>
      </c>
      <c r="CZ15" s="26">
        <f t="shared" si="48"/>
        <v>365.08908685968822</v>
      </c>
      <c r="DA15" s="14">
        <f t="shared" si="49"/>
        <v>2.3451784917447541E-3</v>
      </c>
      <c r="DB15" s="2">
        <v>949</v>
      </c>
      <c r="DC15" s="12">
        <f t="shared" si="50"/>
        <v>415</v>
      </c>
      <c r="DD15" s="1">
        <v>3.0422199999999999</v>
      </c>
      <c r="DE15" s="26">
        <f t="shared" si="51"/>
        <v>373.5</v>
      </c>
      <c r="DF15" s="14">
        <f t="shared" si="52"/>
        <v>2.8204819277108406E-3</v>
      </c>
      <c r="DG15" s="2">
        <v>760</v>
      </c>
      <c r="DH15" s="12">
        <f t="shared" si="53"/>
        <v>310.48793284365166</v>
      </c>
      <c r="DI15" s="1">
        <v>2.97844</v>
      </c>
      <c r="DJ15" s="26">
        <f t="shared" si="54"/>
        <v>293.7224554039874</v>
      </c>
      <c r="DK15" s="14">
        <f t="shared" si="55"/>
        <v>6.2267836019402221E-3</v>
      </c>
      <c r="DL15" s="2">
        <v>773</v>
      </c>
      <c r="DM15" s="12">
        <f t="shared" si="6"/>
        <v>345.75373993095513</v>
      </c>
      <c r="DN15" s="1">
        <v>3.0162</v>
      </c>
      <c r="DO15" s="26">
        <f t="shared" si="56"/>
        <v>323.3084004602992</v>
      </c>
      <c r="DP15" s="35">
        <f t="shared" si="57"/>
        <v>5.7651166367598001E-3</v>
      </c>
      <c r="DQ15" s="2">
        <v>687</v>
      </c>
      <c r="DR15" s="12">
        <f t="shared" si="58"/>
        <v>290.68281938325993</v>
      </c>
      <c r="DS15" s="1">
        <v>2.9712999999999998</v>
      </c>
      <c r="DT15" s="26">
        <f t="shared" si="59"/>
        <v>273.08645374449338</v>
      </c>
      <c r="DU15" s="14">
        <f t="shared" si="60"/>
        <v>9.0785792520732076E-3</v>
      </c>
      <c r="DV15" s="2">
        <v>838</v>
      </c>
      <c r="DW15" s="12">
        <f t="shared" si="61"/>
        <v>359.75797579757977</v>
      </c>
      <c r="DX15" s="1">
        <v>3.1806999999999999</v>
      </c>
      <c r="DY15" s="26">
        <f t="shared" si="62"/>
        <v>333.05005500550055</v>
      </c>
      <c r="DZ15" s="14">
        <f t="shared" si="63"/>
        <v>4.2515477293790542E-3</v>
      </c>
      <c r="EA15" s="2">
        <v>731</v>
      </c>
      <c r="EB15" s="12">
        <f t="shared" si="64"/>
        <v>311.7090707964602</v>
      </c>
      <c r="EC15" s="1">
        <v>3.2157</v>
      </c>
      <c r="ED15" s="26">
        <f t="shared" si="65"/>
        <v>292.88716814159295</v>
      </c>
      <c r="EE15" s="14">
        <f t="shared" si="66"/>
        <v>7.6586306200411448E-3</v>
      </c>
      <c r="EF15" s="4">
        <v>966</v>
      </c>
      <c r="EG15" s="15">
        <f t="shared" si="67"/>
        <v>415</v>
      </c>
      <c r="EH15" s="5">
        <v>3.2082999999999999</v>
      </c>
      <c r="EI15" s="27">
        <f t="shared" si="68"/>
        <v>415</v>
      </c>
      <c r="EJ15" s="65">
        <v>0</v>
      </c>
      <c r="EK15" s="2">
        <v>591</v>
      </c>
      <c r="EL15" s="12">
        <f t="shared" si="70"/>
        <v>246.79119754350052</v>
      </c>
      <c r="EM15" s="1">
        <v>3.1827000000000001</v>
      </c>
      <c r="EN15" s="26">
        <f t="shared" si="71"/>
        <v>227.67656090071648</v>
      </c>
      <c r="EO15" s="14">
        <f t="shared" si="72"/>
        <v>5.861999999999994E-3</v>
      </c>
      <c r="EP15" s="4">
        <v>985</v>
      </c>
      <c r="EQ15" s="15">
        <f t="shared" si="73"/>
        <v>415</v>
      </c>
      <c r="ER15" s="5">
        <v>3.1389</v>
      </c>
      <c r="ES15" s="27">
        <f t="shared" si="74"/>
        <v>415</v>
      </c>
      <c r="ET15" s="65">
        <v>0</v>
      </c>
      <c r="EU15" s="2">
        <v>984</v>
      </c>
      <c r="EV15" s="12">
        <f t="shared" si="76"/>
        <v>415</v>
      </c>
      <c r="EW15" s="1">
        <v>3.2690000000000001</v>
      </c>
      <c r="EX15" s="26">
        <f t="shared" si="77"/>
        <v>321.48779247202441</v>
      </c>
      <c r="EY15" s="14">
        <f t="shared" si="78"/>
        <v>1.5399058989909991E-3</v>
      </c>
      <c r="EZ15" s="2">
        <v>985</v>
      </c>
      <c r="FA15" s="12">
        <f t="shared" si="7"/>
        <v>415</v>
      </c>
      <c r="FB15" s="1">
        <v>3.09</v>
      </c>
      <c r="FC15" s="13">
        <f t="shared" si="79"/>
        <v>324.107905982906</v>
      </c>
      <c r="FD15" s="14">
        <f t="shared" si="80"/>
        <v>7.7014399059653074E-4</v>
      </c>
      <c r="FE15" s="2">
        <v>985</v>
      </c>
      <c r="FF15" s="12">
        <f t="shared" si="8"/>
        <v>415</v>
      </c>
      <c r="FG15" s="1">
        <v>3.11</v>
      </c>
      <c r="FH15" s="13">
        <f t="shared" si="81"/>
        <v>330.20432692307691</v>
      </c>
      <c r="FI15" s="14">
        <f t="shared" si="82"/>
        <v>1.0024096385542163E-3</v>
      </c>
      <c r="FJ15" s="2">
        <v>985</v>
      </c>
      <c r="FK15" s="12">
        <f t="shared" si="9"/>
        <v>415</v>
      </c>
      <c r="FL15" s="1">
        <v>3.12</v>
      </c>
      <c r="FM15" s="13">
        <f t="shared" si="83"/>
        <v>335.19230769230768</v>
      </c>
      <c r="FN15" s="14">
        <f t="shared" si="84"/>
        <v>7.5180722891566329E-4</v>
      </c>
      <c r="FO15" s="2">
        <v>695</v>
      </c>
      <c r="FP15" s="12">
        <f t="shared" si="10"/>
        <v>286.42094017094018</v>
      </c>
      <c r="FQ15" s="1">
        <v>3.2</v>
      </c>
      <c r="FR15" s="13">
        <f t="shared" si="85"/>
        <v>256.49305555555554</v>
      </c>
      <c r="FS15" s="14">
        <f t="shared" si="86"/>
        <v>3.3413654618473913E-3</v>
      </c>
      <c r="FT15" s="2">
        <v>490</v>
      </c>
      <c r="FU15" s="12">
        <f t="shared" si="11"/>
        <v>195.52884615384616</v>
      </c>
      <c r="FV15" s="1">
        <v>2.5499999999999998</v>
      </c>
      <c r="FW15" s="13">
        <f t="shared" si="87"/>
        <v>187.76976495726495</v>
      </c>
      <c r="FX15" s="14">
        <f t="shared" si="88"/>
        <v>8.0550774526678189E-3</v>
      </c>
    </row>
    <row r="16" spans="2:180" ht="15.75" thickBot="1" x14ac:dyDescent="0.3">
      <c r="B16" s="2">
        <v>225</v>
      </c>
      <c r="C16" s="1">
        <v>2.2627888800369829</v>
      </c>
      <c r="D16" s="7">
        <v>217.5</v>
      </c>
      <c r="E16" s="3">
        <v>1.0649348861192311E-2</v>
      </c>
      <c r="F16" s="53">
        <v>400</v>
      </c>
      <c r="G16" s="5">
        <v>2.3277999999999999</v>
      </c>
      <c r="H16" s="27">
        <f t="shared" si="89"/>
        <v>400</v>
      </c>
      <c r="I16" s="17">
        <v>0</v>
      </c>
      <c r="J16" s="53">
        <v>416</v>
      </c>
      <c r="K16" s="5">
        <v>2.2907999999999999</v>
      </c>
      <c r="L16" s="27">
        <f t="shared" si="91"/>
        <v>416</v>
      </c>
      <c r="M16" s="17">
        <v>0</v>
      </c>
      <c r="N16" s="52">
        <v>314</v>
      </c>
      <c r="O16" s="1">
        <v>2.4009</v>
      </c>
      <c r="P16" s="26">
        <f t="shared" si="93"/>
        <v>298</v>
      </c>
      <c r="Q16" s="14">
        <f t="shared" si="94"/>
        <v>5.634374999999997E-3</v>
      </c>
      <c r="R16" s="52">
        <v>416</v>
      </c>
      <c r="S16" s="1">
        <v>2.4035000000000002</v>
      </c>
      <c r="T16" s="26">
        <f t="shared" si="12"/>
        <v>323</v>
      </c>
      <c r="U16" s="14">
        <f t="shared" si="13"/>
        <v>6.9677419354838678E-4</v>
      </c>
      <c r="V16" s="52">
        <v>415</v>
      </c>
      <c r="W16" s="1">
        <v>2.6873999999999998</v>
      </c>
      <c r="X16" s="26">
        <f t="shared" si="14"/>
        <v>384</v>
      </c>
      <c r="Y16" s="14">
        <f t="shared" si="15"/>
        <v>2.7967741935483871E-3</v>
      </c>
      <c r="Z16" s="2">
        <v>734</v>
      </c>
      <c r="AA16" s="12">
        <f t="shared" si="16"/>
        <v>309.08140814081406</v>
      </c>
      <c r="AB16" s="1">
        <v>2.6301740000000002</v>
      </c>
      <c r="AC16" s="26">
        <f t="shared" si="95"/>
        <v>294.01540154015402</v>
      </c>
      <c r="AD16" s="14">
        <f t="shared" si="96"/>
        <v>7.3788077765607907E-3</v>
      </c>
      <c r="AE16" s="2">
        <v>730</v>
      </c>
      <c r="AF16" s="12">
        <f t="shared" si="17"/>
        <v>306.56008820286661</v>
      </c>
      <c r="AG16" s="1">
        <v>2.5078</v>
      </c>
      <c r="AH16" s="26">
        <f t="shared" si="97"/>
        <v>295.35005512679163</v>
      </c>
      <c r="AI16" s="14">
        <f t="shared" si="98"/>
        <v>6.8777673961150643E-3</v>
      </c>
      <c r="AJ16" s="2">
        <v>713</v>
      </c>
      <c r="AK16" s="12">
        <f t="shared" si="0"/>
        <v>298.70879120879118</v>
      </c>
      <c r="AL16" s="1">
        <v>2.534929</v>
      </c>
      <c r="AM16" s="26">
        <f t="shared" si="18"/>
        <v>285.93956043956041</v>
      </c>
      <c r="AN16" s="14">
        <f t="shared" si="19"/>
        <v>7.1228078982597271E-3</v>
      </c>
      <c r="AO16" s="2">
        <v>968</v>
      </c>
      <c r="AP16" s="12">
        <f t="shared" si="1"/>
        <v>415</v>
      </c>
      <c r="AQ16" s="1">
        <v>2.6100680000000001</v>
      </c>
      <c r="AR16" s="26">
        <f t="shared" si="20"/>
        <v>370.15986769570009</v>
      </c>
      <c r="AS16" s="14">
        <f t="shared" si="21"/>
        <v>1.4695540939267282E-3</v>
      </c>
      <c r="AT16" s="2">
        <v>704</v>
      </c>
      <c r="AU16" s="12">
        <f t="shared" si="2"/>
        <v>295.84606986899564</v>
      </c>
      <c r="AV16" s="1">
        <v>2.5167999999999999</v>
      </c>
      <c r="AW16" s="26">
        <f t="shared" si="22"/>
        <v>283.16048034934499</v>
      </c>
      <c r="AX16" s="14">
        <f t="shared" si="23"/>
        <v>7.3153872633390741E-3</v>
      </c>
      <c r="AY16" s="2">
        <v>742</v>
      </c>
      <c r="AZ16" s="12">
        <f t="shared" si="3"/>
        <v>313.06222707423581</v>
      </c>
      <c r="BA16" s="1">
        <v>2.6003836111111109</v>
      </c>
      <c r="BB16" s="26">
        <f t="shared" si="24"/>
        <v>298.79093886462886</v>
      </c>
      <c r="BC16" s="14">
        <f t="shared" si="25"/>
        <v>7.1693773187990013E-3</v>
      </c>
      <c r="BD16" s="2">
        <v>697</v>
      </c>
      <c r="BE16" s="12">
        <f t="shared" si="4"/>
        <v>296.82119205298011</v>
      </c>
      <c r="BF16" s="1">
        <v>2.6131899999999999</v>
      </c>
      <c r="BG16" s="26">
        <f t="shared" si="26"/>
        <v>283.07947019867549</v>
      </c>
      <c r="BH16" s="14">
        <f t="shared" si="27"/>
        <v>7.8392650602409648E-3</v>
      </c>
      <c r="BI16" s="2">
        <v>605</v>
      </c>
      <c r="BJ16" s="12">
        <f t="shared" si="5"/>
        <v>255.52602436323366</v>
      </c>
      <c r="BK16" s="1">
        <v>2.1564800000000002</v>
      </c>
      <c r="BL16" s="26">
        <f t="shared" si="28"/>
        <v>245.64507198228125</v>
      </c>
      <c r="BM16" s="14">
        <f t="shared" si="29"/>
        <v>8.9303132530120458E-3</v>
      </c>
      <c r="BN16" s="2">
        <v>742</v>
      </c>
      <c r="BO16" s="12">
        <f t="shared" si="30"/>
        <v>319.19533851276361</v>
      </c>
      <c r="BP16" s="1">
        <v>2.0981100000000001</v>
      </c>
      <c r="BQ16" s="26">
        <f t="shared" si="99"/>
        <v>301.92286348501671</v>
      </c>
      <c r="BR16" s="14">
        <f t="shared" si="100"/>
        <v>3.9227151807229013E-3</v>
      </c>
      <c r="BS16" s="2">
        <v>764</v>
      </c>
      <c r="BT16" s="12">
        <f t="shared" si="31"/>
        <v>330.15555555555557</v>
      </c>
      <c r="BU16" s="25">
        <v>2.6371799999999999</v>
      </c>
      <c r="BV16" s="13">
        <f t="shared" si="101"/>
        <v>312.40277777777777</v>
      </c>
      <c r="BW16" s="3">
        <f t="shared" si="102"/>
        <v>5.4999843529963928E-3</v>
      </c>
      <c r="BX16" s="2">
        <v>698</v>
      </c>
      <c r="BY16" s="12">
        <f t="shared" si="32"/>
        <v>300.05561735261398</v>
      </c>
      <c r="BZ16" s="1">
        <v>2.7331828639044069</v>
      </c>
      <c r="CA16" s="26">
        <f t="shared" si="33"/>
        <v>284.36040044493882</v>
      </c>
      <c r="CB16" s="14">
        <f t="shared" si="34"/>
        <v>8.1401303252224538E-3</v>
      </c>
      <c r="CC16" s="2">
        <v>743</v>
      </c>
      <c r="CD16" s="12">
        <f t="shared" si="35"/>
        <v>321.69463087248323</v>
      </c>
      <c r="CE16" s="1">
        <v>2.5836151388888893</v>
      </c>
      <c r="CF16" s="26">
        <f t="shared" si="36"/>
        <v>304.9832214765101</v>
      </c>
      <c r="CG16" s="14">
        <f t="shared" si="37"/>
        <v>5.5712436412315982E-3</v>
      </c>
      <c r="CH16" s="2">
        <v>758</v>
      </c>
      <c r="CI16" s="12">
        <f t="shared" si="38"/>
        <v>328.65771812080533</v>
      </c>
      <c r="CJ16" s="1">
        <v>2.4334999999999996</v>
      </c>
      <c r="CK16" s="26">
        <f t="shared" si="39"/>
        <v>316.82046979865765</v>
      </c>
      <c r="CL16" s="14">
        <f t="shared" si="40"/>
        <v>4.7350531537916343E-3</v>
      </c>
      <c r="CM16" s="2">
        <v>684</v>
      </c>
      <c r="CN16" s="12">
        <f t="shared" si="41"/>
        <v>294.44134078212289</v>
      </c>
      <c r="CO16" s="1">
        <v>2.5428999999999999</v>
      </c>
      <c r="CP16" s="26">
        <f t="shared" si="42"/>
        <v>279.83519553072625</v>
      </c>
      <c r="CQ16" s="14">
        <f t="shared" si="43"/>
        <v>7.1682157200229539E-3</v>
      </c>
      <c r="CR16" s="63">
        <v>946</v>
      </c>
      <c r="CS16" s="12">
        <f t="shared" si="44"/>
        <v>415</v>
      </c>
      <c r="CT16" s="1">
        <v>3.0957539999999999</v>
      </c>
      <c r="CU16" s="26">
        <f t="shared" si="45"/>
        <v>361.1098779134295</v>
      </c>
      <c r="CV16" s="14">
        <f t="shared" si="46"/>
        <v>2.5108683142827715E-3</v>
      </c>
      <c r="CW16" s="64">
        <v>944</v>
      </c>
      <c r="CX16" s="15">
        <f t="shared" si="47"/>
        <v>415</v>
      </c>
      <c r="CY16" s="5">
        <v>3.0422199999999999</v>
      </c>
      <c r="CZ16" s="27">
        <f t="shared" si="48"/>
        <v>415</v>
      </c>
      <c r="DA16" s="17">
        <v>0</v>
      </c>
      <c r="DB16" s="4">
        <v>949</v>
      </c>
      <c r="DC16" s="15">
        <f t="shared" si="50"/>
        <v>415</v>
      </c>
      <c r="DD16" s="5">
        <v>3.0422199999999999</v>
      </c>
      <c r="DE16" s="27">
        <f t="shared" si="51"/>
        <v>415</v>
      </c>
      <c r="DF16" s="17">
        <v>0</v>
      </c>
      <c r="DG16" s="2">
        <v>937</v>
      </c>
      <c r="DH16" s="12">
        <f t="shared" si="53"/>
        <v>387.56558237145856</v>
      </c>
      <c r="DI16" s="1">
        <v>3.12487</v>
      </c>
      <c r="DJ16" s="26">
        <f t="shared" si="54"/>
        <v>349.02675760755511</v>
      </c>
      <c r="DK16" s="14">
        <f t="shared" si="55"/>
        <v>1.8997725137839508E-3</v>
      </c>
      <c r="DL16" s="2">
        <v>918</v>
      </c>
      <c r="DM16" s="12">
        <f t="shared" si="6"/>
        <v>415</v>
      </c>
      <c r="DN16" s="1">
        <v>3.1686000000000001</v>
      </c>
      <c r="DO16" s="26">
        <f t="shared" si="56"/>
        <v>380.37686996547757</v>
      </c>
      <c r="DP16" s="35">
        <f t="shared" si="57"/>
        <v>2.2008408807644387E-3</v>
      </c>
      <c r="DQ16" s="2">
        <v>768</v>
      </c>
      <c r="DR16" s="12">
        <f t="shared" si="58"/>
        <v>327.70374449339204</v>
      </c>
      <c r="DS16" s="1">
        <v>3.1989000000000001</v>
      </c>
      <c r="DT16" s="26">
        <f t="shared" si="59"/>
        <v>309.19328193832598</v>
      </c>
      <c r="DU16" s="14">
        <f t="shared" si="60"/>
        <v>6.1478744608062024E-3</v>
      </c>
      <c r="DV16" s="2">
        <v>959</v>
      </c>
      <c r="DW16" s="12">
        <f t="shared" si="61"/>
        <v>415</v>
      </c>
      <c r="DX16" s="1">
        <v>3.2435</v>
      </c>
      <c r="DY16" s="26">
        <f t="shared" si="62"/>
        <v>387.37898789878989</v>
      </c>
      <c r="DZ16" s="14">
        <f t="shared" si="63"/>
        <v>1.1368156925221585E-3</v>
      </c>
      <c r="EA16" s="2">
        <v>956</v>
      </c>
      <c r="EB16" s="12">
        <f t="shared" si="64"/>
        <v>415</v>
      </c>
      <c r="EC16" s="1">
        <v>3.4895999999999998</v>
      </c>
      <c r="ED16" s="26">
        <f t="shared" si="65"/>
        <v>363.3545353982301</v>
      </c>
      <c r="EE16" s="14">
        <f t="shared" si="66"/>
        <v>2.6517333333333322E-3</v>
      </c>
      <c r="EK16" s="2">
        <v>987</v>
      </c>
      <c r="EL16" s="12">
        <f t="shared" si="70"/>
        <v>415</v>
      </c>
      <c r="EM16" s="1">
        <v>3.3469000000000002</v>
      </c>
      <c r="EN16" s="26">
        <f t="shared" si="71"/>
        <v>330.89559877175026</v>
      </c>
      <c r="EO16" s="14">
        <f t="shared" si="72"/>
        <v>9.7616770110746094E-4</v>
      </c>
      <c r="EP16" s="40"/>
      <c r="EQ16" s="42"/>
      <c r="ER16" s="40"/>
      <c r="ES16" s="43"/>
      <c r="ET16" s="41"/>
      <c r="EU16" s="4">
        <v>984</v>
      </c>
      <c r="EV16" s="15">
        <f t="shared" si="76"/>
        <v>415</v>
      </c>
      <c r="EW16" s="5">
        <v>3.2690000000000001</v>
      </c>
      <c r="EX16" s="27">
        <f t="shared" si="77"/>
        <v>415</v>
      </c>
      <c r="EY16" s="17">
        <v>0</v>
      </c>
      <c r="EZ16" s="4">
        <v>985</v>
      </c>
      <c r="FA16" s="15">
        <f t="shared" si="7"/>
        <v>415</v>
      </c>
      <c r="FB16" s="5">
        <v>3.09</v>
      </c>
      <c r="FC16" s="16">
        <f t="shared" si="79"/>
        <v>415</v>
      </c>
      <c r="FD16" s="17">
        <v>0</v>
      </c>
      <c r="FE16" s="4">
        <v>985</v>
      </c>
      <c r="FF16" s="15">
        <f t="shared" si="8"/>
        <v>415</v>
      </c>
      <c r="FG16" s="5">
        <v>3.11</v>
      </c>
      <c r="FH16" s="16">
        <f t="shared" si="81"/>
        <v>415</v>
      </c>
      <c r="FI16" s="17">
        <v>0</v>
      </c>
      <c r="FJ16" s="4">
        <v>985</v>
      </c>
      <c r="FK16" s="15">
        <f t="shared" si="9"/>
        <v>415</v>
      </c>
      <c r="FL16" s="5">
        <v>3.12</v>
      </c>
      <c r="FM16" s="16">
        <f t="shared" si="83"/>
        <v>415</v>
      </c>
      <c r="FN16" s="17">
        <v>0</v>
      </c>
      <c r="FO16" s="2">
        <v>985</v>
      </c>
      <c r="FP16" s="12">
        <f t="shared" si="10"/>
        <v>415</v>
      </c>
      <c r="FQ16" s="1">
        <v>3.27</v>
      </c>
      <c r="FR16" s="13">
        <f t="shared" si="85"/>
        <v>350.71047008547009</v>
      </c>
      <c r="FS16" s="14">
        <f t="shared" si="86"/>
        <v>5.4441213128375457E-4</v>
      </c>
      <c r="FT16" s="2">
        <v>565</v>
      </c>
      <c r="FU16" s="12">
        <f t="shared" si="11"/>
        <v>228.7820512820513</v>
      </c>
      <c r="FV16" s="1">
        <v>2.75</v>
      </c>
      <c r="FW16" s="13">
        <f t="shared" si="87"/>
        <v>212.15544871794873</v>
      </c>
      <c r="FX16" s="14">
        <f t="shared" si="88"/>
        <v>6.0144578313253046E-3</v>
      </c>
    </row>
    <row r="17" spans="2:180" ht="15.75" thickBot="1" x14ac:dyDescent="0.3">
      <c r="B17" s="2">
        <v>245</v>
      </c>
      <c r="C17" s="1">
        <v>2.436046305811232</v>
      </c>
      <c r="D17" s="7">
        <v>235</v>
      </c>
      <c r="E17" s="3">
        <v>8.6628712887124558E-3</v>
      </c>
      <c r="N17" s="52">
        <v>416</v>
      </c>
      <c r="O17" s="1">
        <v>2.5640999999999998</v>
      </c>
      <c r="P17" s="26">
        <f t="shared" si="93"/>
        <v>365</v>
      </c>
      <c r="Q17" s="14">
        <f t="shared" si="94"/>
        <v>1.5999999999999979E-3</v>
      </c>
      <c r="R17" s="53">
        <v>416</v>
      </c>
      <c r="S17" s="5">
        <v>2.4035000000000002</v>
      </c>
      <c r="T17" s="27">
        <f t="shared" si="12"/>
        <v>416</v>
      </c>
      <c r="U17" s="17">
        <v>0</v>
      </c>
      <c r="V17" s="53">
        <v>415</v>
      </c>
      <c r="W17" s="5">
        <v>2.6873999999999998</v>
      </c>
      <c r="X17" s="27">
        <f t="shared" si="14"/>
        <v>415</v>
      </c>
      <c r="Y17" s="17">
        <v>0</v>
      </c>
      <c r="Z17" s="2">
        <v>799</v>
      </c>
      <c r="AA17" s="12">
        <f t="shared" si="16"/>
        <v>338.75687568756877</v>
      </c>
      <c r="AB17" s="1">
        <v>2.8135480000000004</v>
      </c>
      <c r="AC17" s="26">
        <f t="shared" si="95"/>
        <v>323.91914191419141</v>
      </c>
      <c r="AD17" s="14">
        <f t="shared" si="96"/>
        <v>6.1793129193697862E-3</v>
      </c>
      <c r="AE17" s="2">
        <v>790</v>
      </c>
      <c r="AF17" s="12">
        <f t="shared" si="17"/>
        <v>334.01323042998899</v>
      </c>
      <c r="AG17" s="1">
        <v>2.6482999999999999</v>
      </c>
      <c r="AH17" s="26">
        <f t="shared" si="97"/>
        <v>320.2866593164278</v>
      </c>
      <c r="AI17" s="14">
        <f t="shared" si="98"/>
        <v>5.1178112449799138E-3</v>
      </c>
      <c r="AJ17" s="2">
        <v>788</v>
      </c>
      <c r="AK17" s="12">
        <f t="shared" si="0"/>
        <v>332.91208791208794</v>
      </c>
      <c r="AL17" s="1">
        <v>2.7284412222222221</v>
      </c>
      <c r="AM17" s="26">
        <f t="shared" si="18"/>
        <v>315.81043956043959</v>
      </c>
      <c r="AN17" s="14">
        <f t="shared" si="19"/>
        <v>5.6577067380633519E-3</v>
      </c>
      <c r="AO17" s="4">
        <v>968</v>
      </c>
      <c r="AP17" s="15">
        <f t="shared" si="1"/>
        <v>415</v>
      </c>
      <c r="AQ17" s="5">
        <v>2.6100680000000001</v>
      </c>
      <c r="AR17" s="27">
        <f t="shared" si="20"/>
        <v>415</v>
      </c>
      <c r="AS17" s="17">
        <v>0</v>
      </c>
      <c r="AT17" s="2">
        <v>773</v>
      </c>
      <c r="AU17" s="12">
        <f t="shared" si="2"/>
        <v>327.10698689956331</v>
      </c>
      <c r="AV17" s="1">
        <v>2.6974</v>
      </c>
      <c r="AW17" s="26">
        <f t="shared" si="22"/>
        <v>311.4765283842795</v>
      </c>
      <c r="AX17" s="14">
        <f t="shared" si="23"/>
        <v>5.7771817705605088E-3</v>
      </c>
      <c r="AY17" s="2">
        <v>967</v>
      </c>
      <c r="AZ17" s="12">
        <f t="shared" si="3"/>
        <v>415</v>
      </c>
      <c r="BA17" s="1">
        <v>2.8530986111111107</v>
      </c>
      <c r="BB17" s="26">
        <f t="shared" si="24"/>
        <v>364.0311135371179</v>
      </c>
      <c r="BC17" s="14">
        <f t="shared" si="25"/>
        <v>2.4791104685408282E-3</v>
      </c>
      <c r="BD17" s="2">
        <v>766</v>
      </c>
      <c r="BE17" s="12">
        <f t="shared" si="4"/>
        <v>328.42715231788083</v>
      </c>
      <c r="BF17" s="1">
        <v>2.8005800000000001</v>
      </c>
      <c r="BG17" s="26">
        <f t="shared" si="26"/>
        <v>312.62417218543044</v>
      </c>
      <c r="BH17" s="14">
        <f t="shared" si="27"/>
        <v>5.9289449973808231E-3</v>
      </c>
      <c r="BI17" s="2">
        <v>660</v>
      </c>
      <c r="BJ17" s="12">
        <f t="shared" si="5"/>
        <v>280.80287929125137</v>
      </c>
      <c r="BK17" s="1">
        <v>2.3519100000000002</v>
      </c>
      <c r="BL17" s="26">
        <f t="shared" si="28"/>
        <v>268.16445182724249</v>
      </c>
      <c r="BM17" s="14">
        <f t="shared" si="29"/>
        <v>7.7315789704271651E-3</v>
      </c>
      <c r="BN17" s="2">
        <v>950</v>
      </c>
      <c r="BO17" s="12">
        <f t="shared" si="30"/>
        <v>415</v>
      </c>
      <c r="BP17" s="1">
        <v>2.2978299999999998</v>
      </c>
      <c r="BQ17" s="26">
        <f t="shared" si="99"/>
        <v>367.09766925638178</v>
      </c>
      <c r="BR17" s="14">
        <f t="shared" si="100"/>
        <v>2.0846584800741398E-3</v>
      </c>
      <c r="BS17" s="2">
        <v>948</v>
      </c>
      <c r="BT17" s="12">
        <f t="shared" si="31"/>
        <v>415</v>
      </c>
      <c r="BU17" s="25">
        <v>2.77434</v>
      </c>
      <c r="BV17" s="13">
        <f t="shared" si="101"/>
        <v>372.57777777777778</v>
      </c>
      <c r="BW17" s="3">
        <f t="shared" si="102"/>
        <v>1.6166055526453662E-3</v>
      </c>
      <c r="BX17" s="2">
        <v>760</v>
      </c>
      <c r="BY17" s="12">
        <f t="shared" si="32"/>
        <v>328.67630700778642</v>
      </c>
      <c r="BZ17" s="1">
        <v>2.8684450861266293</v>
      </c>
      <c r="CA17" s="26">
        <f t="shared" si="33"/>
        <v>314.3659621802002</v>
      </c>
      <c r="CB17" s="14">
        <f t="shared" si="34"/>
        <v>4.7260294511378862E-3</v>
      </c>
      <c r="CC17" s="2">
        <v>944</v>
      </c>
      <c r="CD17" s="12">
        <f t="shared" si="35"/>
        <v>415</v>
      </c>
      <c r="CE17" s="1">
        <v>2.7732951388888893</v>
      </c>
      <c r="CF17" s="26">
        <f t="shared" si="36"/>
        <v>368.34731543624162</v>
      </c>
      <c r="CG17" s="14">
        <f t="shared" si="37"/>
        <v>2.0328948030929697E-3</v>
      </c>
      <c r="CH17" s="2">
        <v>944</v>
      </c>
      <c r="CI17" s="12">
        <f t="shared" si="38"/>
        <v>415</v>
      </c>
      <c r="CJ17" s="1">
        <v>2.5800999999999994</v>
      </c>
      <c r="CK17" s="26">
        <f t="shared" si="39"/>
        <v>371.82885906040269</v>
      </c>
      <c r="CL17" s="14">
        <f t="shared" si="40"/>
        <v>1.6978935095219561E-3</v>
      </c>
      <c r="CM17" s="2">
        <v>746</v>
      </c>
      <c r="CN17" s="12">
        <f t="shared" si="41"/>
        <v>323.18994413407819</v>
      </c>
      <c r="CO17" s="1">
        <v>2.7170999999999998</v>
      </c>
      <c r="CP17" s="26">
        <f t="shared" si="42"/>
        <v>308.81564245810057</v>
      </c>
      <c r="CQ17" s="14">
        <f t="shared" si="43"/>
        <v>6.0594247959580251E-3</v>
      </c>
      <c r="CR17" s="64">
        <v>946</v>
      </c>
      <c r="CS17" s="15">
        <f t="shared" si="44"/>
        <v>415</v>
      </c>
      <c r="CT17" s="5">
        <v>3.0957539999999999</v>
      </c>
      <c r="CU17" s="27">
        <f t="shared" si="45"/>
        <v>415</v>
      </c>
      <c r="CV17" s="17">
        <v>0</v>
      </c>
      <c r="CW17" s="40"/>
      <c r="CX17" s="42"/>
      <c r="CY17" s="40"/>
      <c r="CZ17" s="43"/>
      <c r="DA17" s="41"/>
      <c r="DB17" s="40"/>
      <c r="DC17" s="42"/>
      <c r="DD17" s="40"/>
      <c r="DE17" s="43"/>
      <c r="DF17" s="41"/>
      <c r="DG17" s="4">
        <v>1000</v>
      </c>
      <c r="DH17" s="15">
        <f t="shared" si="53"/>
        <v>415</v>
      </c>
      <c r="DI17" s="5">
        <v>3.12487</v>
      </c>
      <c r="DJ17" s="27">
        <f t="shared" si="54"/>
        <v>401.28279118572925</v>
      </c>
      <c r="DK17" s="17">
        <v>0</v>
      </c>
      <c r="DL17" s="4">
        <v>918</v>
      </c>
      <c r="DM17" s="15">
        <f t="shared" si="6"/>
        <v>415</v>
      </c>
      <c r="DN17" s="5">
        <v>3.1686000000000001</v>
      </c>
      <c r="DO17" s="27">
        <f t="shared" si="56"/>
        <v>415</v>
      </c>
      <c r="DP17" s="65">
        <v>0</v>
      </c>
      <c r="DQ17" s="2">
        <v>959</v>
      </c>
      <c r="DR17" s="12">
        <f t="shared" si="58"/>
        <v>415</v>
      </c>
      <c r="DS17" s="1">
        <v>3.3776000000000002</v>
      </c>
      <c r="DT17" s="26">
        <f t="shared" si="59"/>
        <v>371.35187224669602</v>
      </c>
      <c r="DU17" s="14">
        <f t="shared" si="60"/>
        <v>2.0470522929413992E-3</v>
      </c>
      <c r="DV17" s="4">
        <v>959</v>
      </c>
      <c r="DW17" s="15">
        <f t="shared" si="61"/>
        <v>415</v>
      </c>
      <c r="DX17" s="5">
        <v>3.2435</v>
      </c>
      <c r="DY17" s="27">
        <f t="shared" si="62"/>
        <v>415</v>
      </c>
      <c r="DZ17" s="17">
        <v>0</v>
      </c>
      <c r="EA17" s="4">
        <v>956</v>
      </c>
      <c r="EB17" s="15">
        <f t="shared" si="64"/>
        <v>415</v>
      </c>
      <c r="EC17" s="5">
        <v>3.4895999999999998</v>
      </c>
      <c r="ED17" s="27">
        <f t="shared" si="65"/>
        <v>415</v>
      </c>
      <c r="EE17" s="17">
        <v>0</v>
      </c>
      <c r="EK17" s="4">
        <v>987</v>
      </c>
      <c r="EL17" s="15">
        <f t="shared" si="70"/>
        <v>415</v>
      </c>
      <c r="EM17" s="5">
        <v>3.3469000000000002</v>
      </c>
      <c r="EN17" s="27">
        <f t="shared" si="71"/>
        <v>415</v>
      </c>
      <c r="EO17" s="17">
        <v>0</v>
      </c>
      <c r="EP17" s="40"/>
      <c r="EQ17" s="42"/>
      <c r="ER17" s="40"/>
      <c r="ES17" s="43"/>
      <c r="ET17" s="41"/>
      <c r="EU17" s="40"/>
      <c r="EV17" s="42"/>
      <c r="EW17" s="40"/>
      <c r="EX17" s="43"/>
      <c r="EY17" s="41"/>
      <c r="FO17" s="4">
        <v>985</v>
      </c>
      <c r="FP17" s="15">
        <f t="shared" si="10"/>
        <v>415</v>
      </c>
      <c r="FQ17" s="5">
        <v>3.27</v>
      </c>
      <c r="FR17" s="16">
        <f t="shared" si="85"/>
        <v>415</v>
      </c>
      <c r="FS17" s="17">
        <v>0</v>
      </c>
      <c r="FT17" s="2">
        <v>625</v>
      </c>
      <c r="FU17" s="12">
        <f t="shared" si="11"/>
        <v>255.38461538461539</v>
      </c>
      <c r="FV17" s="1">
        <v>2.85</v>
      </c>
      <c r="FW17" s="13">
        <f t="shared" si="87"/>
        <v>242.08333333333334</v>
      </c>
      <c r="FX17" s="14">
        <f t="shared" si="88"/>
        <v>3.7590361445783188E-3</v>
      </c>
    </row>
    <row r="18" spans="2:180" ht="15.75" thickBot="1" x14ac:dyDescent="0.3">
      <c r="B18" s="2">
        <v>270</v>
      </c>
      <c r="C18" s="1">
        <v>2.6175844830402237</v>
      </c>
      <c r="D18" s="7">
        <v>257.5</v>
      </c>
      <c r="E18" s="3">
        <v>7.2615270891596643E-3</v>
      </c>
      <c r="N18" s="53">
        <v>416</v>
      </c>
      <c r="O18" s="5">
        <v>2.5640999999999998</v>
      </c>
      <c r="P18" s="27">
        <f t="shared" si="93"/>
        <v>416</v>
      </c>
      <c r="Q18" s="17">
        <v>0</v>
      </c>
      <c r="Z18" s="2">
        <v>966</v>
      </c>
      <c r="AA18" s="12">
        <f t="shared" si="16"/>
        <v>415</v>
      </c>
      <c r="AB18" s="1">
        <v>2.9218530000000005</v>
      </c>
      <c r="AC18" s="26">
        <f t="shared" si="95"/>
        <v>376.87843784378435</v>
      </c>
      <c r="AD18" s="14">
        <f t="shared" si="96"/>
        <v>1.4205215352427688E-3</v>
      </c>
      <c r="AE18" s="2">
        <v>967</v>
      </c>
      <c r="AF18" s="12">
        <f t="shared" si="17"/>
        <v>415</v>
      </c>
      <c r="AG18" s="1">
        <v>2.7883999999999998</v>
      </c>
      <c r="AH18" s="26">
        <f t="shared" si="97"/>
        <v>374.5066152149945</v>
      </c>
      <c r="AI18" s="14">
        <f t="shared" si="98"/>
        <v>1.7299121911374302E-3</v>
      </c>
      <c r="AJ18" s="2">
        <v>968</v>
      </c>
      <c r="AK18" s="12">
        <f t="shared" si="0"/>
        <v>415</v>
      </c>
      <c r="AL18" s="1">
        <v>2.898101222222222</v>
      </c>
      <c r="AM18" s="26">
        <f t="shared" si="18"/>
        <v>373.95604395604397</v>
      </c>
      <c r="AN18" s="14">
        <f t="shared" si="19"/>
        <v>2.0668085676037481E-3</v>
      </c>
      <c r="AO18" s="40"/>
      <c r="AT18" s="2">
        <v>967</v>
      </c>
      <c r="AU18" s="12">
        <f t="shared" si="2"/>
        <v>415</v>
      </c>
      <c r="AV18" s="1">
        <v>2.8708</v>
      </c>
      <c r="AW18" s="26">
        <f t="shared" si="22"/>
        <v>371.05349344978163</v>
      </c>
      <c r="AX18" s="14">
        <f t="shared" si="23"/>
        <v>1.9728530617314616E-3</v>
      </c>
      <c r="AY18" s="4">
        <v>967</v>
      </c>
      <c r="AZ18" s="15">
        <f t="shared" si="3"/>
        <v>415</v>
      </c>
      <c r="BA18" s="5">
        <v>2.8530989999999998</v>
      </c>
      <c r="BB18" s="27">
        <f t="shared" si="24"/>
        <v>415</v>
      </c>
      <c r="BC18" s="17">
        <v>0</v>
      </c>
      <c r="BD18" s="2">
        <v>955</v>
      </c>
      <c r="BE18" s="12">
        <f t="shared" si="4"/>
        <v>415</v>
      </c>
      <c r="BF18" s="1">
        <v>2.9410099999999999</v>
      </c>
      <c r="BG18" s="26">
        <f t="shared" si="26"/>
        <v>371.71357615894044</v>
      </c>
      <c r="BH18" s="14">
        <f t="shared" si="27"/>
        <v>1.6221021227768202E-3</v>
      </c>
      <c r="BI18" s="2">
        <v>714</v>
      </c>
      <c r="BJ18" s="12">
        <f t="shared" si="5"/>
        <v>305.62015503875966</v>
      </c>
      <c r="BK18" s="1">
        <v>2.4814799999999999</v>
      </c>
      <c r="BL18" s="26">
        <f t="shared" si="28"/>
        <v>293.21151716500549</v>
      </c>
      <c r="BM18" s="14">
        <f t="shared" si="29"/>
        <v>5.2209598393574228E-3</v>
      </c>
      <c r="BN18" s="4">
        <v>950</v>
      </c>
      <c r="BO18" s="15">
        <f t="shared" si="30"/>
        <v>415</v>
      </c>
      <c r="BP18" s="5">
        <v>2.2978299999999998</v>
      </c>
      <c r="BQ18" s="27">
        <f t="shared" si="99"/>
        <v>415</v>
      </c>
      <c r="BR18" s="17">
        <v>0</v>
      </c>
      <c r="BS18" s="4">
        <v>948</v>
      </c>
      <c r="BT18" s="5">
        <f t="shared" si="31"/>
        <v>415</v>
      </c>
      <c r="BU18" s="49">
        <v>2.77434</v>
      </c>
      <c r="BV18" s="16">
        <f t="shared" si="101"/>
        <v>415</v>
      </c>
      <c r="BW18" s="45">
        <v>0</v>
      </c>
      <c r="BX18" s="2">
        <v>947</v>
      </c>
      <c r="BY18" s="12">
        <f t="shared" si="32"/>
        <v>415</v>
      </c>
      <c r="BZ18" s="1">
        <v>3.0280450861266295</v>
      </c>
      <c r="CA18" s="26">
        <f t="shared" si="33"/>
        <v>371.83815350389318</v>
      </c>
      <c r="CB18" s="14">
        <f t="shared" si="34"/>
        <v>1.8488550995425573E-3</v>
      </c>
      <c r="CC18" s="4">
        <v>944</v>
      </c>
      <c r="CD18" s="15">
        <f t="shared" si="35"/>
        <v>415</v>
      </c>
      <c r="CE18" s="5">
        <v>2.7732951388888893</v>
      </c>
      <c r="CF18" s="27">
        <f t="shared" si="36"/>
        <v>415</v>
      </c>
      <c r="CG18" s="17">
        <v>0</v>
      </c>
      <c r="CH18" s="4">
        <v>944</v>
      </c>
      <c r="CI18" s="15">
        <f t="shared" si="38"/>
        <v>415</v>
      </c>
      <c r="CJ18" s="5">
        <v>2.5800999999999994</v>
      </c>
      <c r="CK18" s="27">
        <f t="shared" si="39"/>
        <v>415</v>
      </c>
      <c r="CL18" s="17">
        <v>0</v>
      </c>
      <c r="CM18" s="2">
        <v>944</v>
      </c>
      <c r="CN18" s="12">
        <f t="shared" si="41"/>
        <v>415</v>
      </c>
      <c r="CO18" s="1">
        <v>2.9085999999999999</v>
      </c>
      <c r="CP18" s="26">
        <f t="shared" si="42"/>
        <v>369.09497206703907</v>
      </c>
      <c r="CQ18" s="14">
        <f t="shared" si="43"/>
        <v>2.0858281611293656E-3</v>
      </c>
      <c r="CR18" s="40"/>
      <c r="CS18" s="42"/>
      <c r="CT18" s="40"/>
      <c r="CU18" s="43"/>
      <c r="CV18" s="41"/>
      <c r="CW18" s="40"/>
      <c r="CX18" s="42"/>
      <c r="CY18" s="40"/>
      <c r="CZ18" s="43"/>
      <c r="DA18" s="41"/>
      <c r="DB18" s="40"/>
      <c r="DC18" s="42"/>
      <c r="DD18" s="40"/>
      <c r="DE18" s="43"/>
      <c r="DF18" s="41"/>
      <c r="DQ18" s="4">
        <v>959</v>
      </c>
      <c r="DR18" s="15">
        <f t="shared" si="58"/>
        <v>415</v>
      </c>
      <c r="DS18" s="5">
        <v>3.3776000000000002</v>
      </c>
      <c r="DT18" s="27">
        <f t="shared" si="59"/>
        <v>415</v>
      </c>
      <c r="DU18" s="17">
        <v>0</v>
      </c>
      <c r="EP18" s="40"/>
      <c r="EQ18" s="42"/>
      <c r="ER18" s="40"/>
      <c r="ES18" s="43"/>
      <c r="ET18" s="41"/>
      <c r="EU18" s="40"/>
      <c r="EV18" s="42"/>
      <c r="EW18" s="40"/>
      <c r="EX18" s="43"/>
      <c r="EY18" s="41"/>
      <c r="FT18" s="2">
        <v>985</v>
      </c>
      <c r="FU18" s="12">
        <f t="shared" si="11"/>
        <v>415</v>
      </c>
      <c r="FV18" s="1">
        <v>2.93</v>
      </c>
      <c r="FW18" s="13">
        <f t="shared" si="87"/>
        <v>335.19230769230768</v>
      </c>
      <c r="FX18" s="14">
        <f t="shared" si="88"/>
        <v>5.0120481927710893E-4</v>
      </c>
    </row>
    <row r="19" spans="2:180" ht="15.75" thickBot="1" x14ac:dyDescent="0.3">
      <c r="B19" s="2">
        <v>310</v>
      </c>
      <c r="C19" s="1">
        <v>2.821703932348655</v>
      </c>
      <c r="D19" s="7">
        <v>290</v>
      </c>
      <c r="E19" s="3">
        <v>5.1029862327107798E-3</v>
      </c>
      <c r="Z19" s="4">
        <v>966</v>
      </c>
      <c r="AA19" s="12">
        <f t="shared" si="16"/>
        <v>415</v>
      </c>
      <c r="AB19" s="5">
        <v>2.9218530000000005</v>
      </c>
      <c r="AC19" s="27">
        <f t="shared" si="95"/>
        <v>415</v>
      </c>
      <c r="AD19" s="17">
        <v>0</v>
      </c>
      <c r="AE19" s="4">
        <v>967</v>
      </c>
      <c r="AF19" s="15">
        <f t="shared" si="17"/>
        <v>415</v>
      </c>
      <c r="AG19" s="5">
        <v>2.7883999999999998</v>
      </c>
      <c r="AH19" s="27">
        <f t="shared" si="97"/>
        <v>415</v>
      </c>
      <c r="AI19" s="17">
        <v>0</v>
      </c>
      <c r="AJ19" s="4">
        <v>968</v>
      </c>
      <c r="AK19" s="15">
        <f t="shared" si="0"/>
        <v>415</v>
      </c>
      <c r="AL19" s="5">
        <v>2.898101222222222</v>
      </c>
      <c r="AM19" s="27">
        <f t="shared" si="18"/>
        <v>415</v>
      </c>
      <c r="AN19" s="17">
        <v>0</v>
      </c>
      <c r="AO19" s="40"/>
      <c r="AP19" s="42"/>
      <c r="AQ19" s="40"/>
      <c r="AR19" s="43"/>
      <c r="AS19" s="41"/>
      <c r="AT19" s="4">
        <v>967</v>
      </c>
      <c r="AU19" s="15">
        <f t="shared" si="2"/>
        <v>415</v>
      </c>
      <c r="AV19" s="5">
        <v>2.8708</v>
      </c>
      <c r="AW19" s="27">
        <f t="shared" si="22"/>
        <v>415</v>
      </c>
      <c r="AX19" s="17">
        <v>0</v>
      </c>
      <c r="AY19" s="40"/>
      <c r="AZ19" s="42"/>
      <c r="BA19" s="40"/>
      <c r="BB19" s="43"/>
      <c r="BC19" s="41"/>
      <c r="BD19" s="4">
        <v>955</v>
      </c>
      <c r="BE19" s="15">
        <f t="shared" si="4"/>
        <v>415</v>
      </c>
      <c r="BF19" s="5">
        <v>2.9410099999999999</v>
      </c>
      <c r="BG19" s="27">
        <f t="shared" si="26"/>
        <v>415</v>
      </c>
      <c r="BH19" s="17">
        <v>0</v>
      </c>
      <c r="BI19" s="2">
        <v>952</v>
      </c>
      <c r="BJ19" s="12">
        <f t="shared" si="5"/>
        <v>415</v>
      </c>
      <c r="BK19" s="1">
        <v>2.72546</v>
      </c>
      <c r="BL19" s="26">
        <f t="shared" si="28"/>
        <v>360.31007751937983</v>
      </c>
      <c r="BM19" s="14">
        <f t="shared" si="29"/>
        <v>2.2305754783841251E-3</v>
      </c>
      <c r="BX19" s="4">
        <v>947</v>
      </c>
      <c r="BY19" s="15">
        <f t="shared" si="32"/>
        <v>415</v>
      </c>
      <c r="BZ19" s="5">
        <v>3.0280450861266295</v>
      </c>
      <c r="CA19" s="27">
        <f t="shared" si="33"/>
        <v>415</v>
      </c>
      <c r="CB19" s="17">
        <v>0</v>
      </c>
      <c r="CC19" s="40"/>
      <c r="CD19" s="42"/>
      <c r="CE19" s="40"/>
      <c r="CF19" s="43"/>
      <c r="CG19" s="41"/>
      <c r="CH19" s="40"/>
      <c r="CI19" s="42"/>
      <c r="CJ19" s="40"/>
      <c r="CK19" s="43"/>
      <c r="CL19" s="41"/>
      <c r="CM19" s="4">
        <v>944</v>
      </c>
      <c r="CN19" s="15">
        <f t="shared" si="41"/>
        <v>415</v>
      </c>
      <c r="CO19" s="5">
        <v>2.9085999999999999</v>
      </c>
      <c r="CP19" s="27">
        <f t="shared" si="42"/>
        <v>415</v>
      </c>
      <c r="CQ19" s="17">
        <v>0</v>
      </c>
      <c r="CR19" s="40"/>
      <c r="CS19" s="42"/>
      <c r="CT19" s="40"/>
      <c r="CU19" s="43"/>
      <c r="CV19" s="41"/>
      <c r="CW19" s="40"/>
      <c r="CX19" s="42"/>
      <c r="CY19" s="40"/>
      <c r="CZ19" s="43"/>
      <c r="DA19" s="41"/>
      <c r="DB19" s="40"/>
      <c r="DC19" s="42"/>
      <c r="DD19" s="40"/>
      <c r="DE19" s="43"/>
      <c r="DF19" s="41"/>
      <c r="EP19" s="40"/>
      <c r="EQ19" s="42"/>
      <c r="ER19" s="40"/>
      <c r="ES19" s="43"/>
      <c r="ET19" s="41"/>
      <c r="EU19" s="40"/>
      <c r="EV19" s="42"/>
      <c r="EW19" s="40"/>
      <c r="EX19" s="43"/>
      <c r="EY19" s="41"/>
      <c r="FT19" s="4">
        <v>985</v>
      </c>
      <c r="FU19" s="15">
        <f t="shared" si="11"/>
        <v>415</v>
      </c>
      <c r="FV19" s="5">
        <v>2.93</v>
      </c>
      <c r="FW19" s="16">
        <f t="shared" si="87"/>
        <v>415</v>
      </c>
      <c r="FX19" s="17">
        <v>0</v>
      </c>
    </row>
    <row r="20" spans="2:180" ht="15.75" thickBot="1" x14ac:dyDescent="0.3">
      <c r="B20" s="2">
        <v>399</v>
      </c>
      <c r="C20" s="1">
        <v>2.9380039323486549</v>
      </c>
      <c r="D20" s="7">
        <v>354.5</v>
      </c>
      <c r="E20" s="3">
        <v>1.3067415730337079E-3</v>
      </c>
      <c r="F20" s="40"/>
      <c r="G20" s="42"/>
      <c r="H20" s="40"/>
      <c r="I20" s="44"/>
      <c r="J20" s="41"/>
      <c r="K20" s="40"/>
      <c r="L20" s="42"/>
      <c r="M20" s="40"/>
      <c r="N20" s="44"/>
      <c r="O20" s="41"/>
      <c r="P20" s="40"/>
      <c r="Q20" s="42"/>
      <c r="R20" s="40"/>
      <c r="S20" s="44"/>
      <c r="T20" s="41"/>
      <c r="U20" s="40"/>
      <c r="V20" s="42"/>
      <c r="W20" s="40"/>
      <c r="X20" s="44"/>
      <c r="Y20" s="41"/>
      <c r="AO20" s="40"/>
      <c r="AP20" s="42"/>
      <c r="AQ20" s="40"/>
      <c r="AR20" s="43"/>
      <c r="AS20" s="41"/>
      <c r="AT20" s="40"/>
      <c r="AU20" s="42"/>
      <c r="AV20" s="40"/>
      <c r="AW20" s="43"/>
      <c r="AX20" s="41"/>
      <c r="AY20" s="40"/>
      <c r="AZ20" s="42"/>
      <c r="BA20" s="40"/>
      <c r="BB20" s="43"/>
      <c r="BC20" s="41"/>
      <c r="BD20" s="40"/>
      <c r="BE20" s="42"/>
      <c r="BF20" s="40"/>
      <c r="BG20" s="43"/>
      <c r="BH20" s="41"/>
      <c r="BI20" s="4">
        <v>952</v>
      </c>
      <c r="BJ20" s="15">
        <f t="shared" si="5"/>
        <v>415</v>
      </c>
      <c r="BK20" s="5">
        <v>2.72546</v>
      </c>
      <c r="BL20" s="27">
        <f t="shared" si="28"/>
        <v>415</v>
      </c>
      <c r="BM20" s="17">
        <v>0</v>
      </c>
      <c r="BX20" s="40"/>
      <c r="BY20" s="42"/>
      <c r="BZ20" s="40"/>
      <c r="CA20" s="43"/>
      <c r="CB20" s="41"/>
      <c r="CC20" s="40"/>
      <c r="CD20" s="42"/>
      <c r="CE20" s="40"/>
      <c r="CF20" s="43"/>
      <c r="CG20" s="41"/>
      <c r="CH20" s="40"/>
      <c r="CI20" s="42"/>
      <c r="CJ20" s="40"/>
      <c r="CK20" s="43"/>
      <c r="CL20" s="41"/>
      <c r="CM20" s="40"/>
      <c r="CN20" s="42"/>
      <c r="CO20" s="40"/>
      <c r="CP20" s="43"/>
      <c r="CQ20" s="41"/>
      <c r="CR20" s="40"/>
      <c r="CS20" s="42"/>
      <c r="CT20" s="40"/>
      <c r="CU20" s="43"/>
      <c r="CV20" s="41"/>
      <c r="CW20" s="40"/>
      <c r="CX20" s="42"/>
      <c r="CY20" s="40"/>
      <c r="CZ20" s="43"/>
      <c r="DA20" s="41"/>
      <c r="DB20" s="40"/>
      <c r="DC20" s="42"/>
      <c r="DD20" s="40"/>
      <c r="DE20" s="43"/>
      <c r="DF20" s="41"/>
    </row>
    <row r="21" spans="2:180" ht="15.75" thickBot="1" x14ac:dyDescent="0.3">
      <c r="B21" s="4">
        <v>399</v>
      </c>
      <c r="C21" s="5">
        <v>2.9380039323486549</v>
      </c>
      <c r="D21" s="8">
        <v>399</v>
      </c>
      <c r="E21" s="45">
        <v>0</v>
      </c>
      <c r="F21" s="44"/>
      <c r="G21" s="42"/>
      <c r="H21" s="44"/>
      <c r="I21" s="44"/>
      <c r="J21" s="41"/>
      <c r="K21" s="44"/>
      <c r="L21" s="42"/>
      <c r="M21" s="44"/>
      <c r="N21" s="44"/>
      <c r="O21" s="41"/>
      <c r="P21" s="44"/>
      <c r="Q21" s="42"/>
      <c r="R21" s="44"/>
      <c r="S21" s="44"/>
      <c r="T21" s="41"/>
      <c r="U21" s="44"/>
      <c r="V21" s="42"/>
      <c r="W21" s="44"/>
      <c r="X21" s="44"/>
      <c r="Y21" s="41"/>
    </row>
    <row r="22" spans="2:180" x14ac:dyDescent="0.25">
      <c r="F22" s="44"/>
      <c r="G22" s="42"/>
      <c r="H22" s="44"/>
      <c r="I22" s="44"/>
      <c r="J22" s="41"/>
      <c r="K22" s="44"/>
      <c r="L22" s="42"/>
      <c r="M22" s="44"/>
      <c r="N22" s="44"/>
      <c r="O22" s="41"/>
      <c r="P22" s="44"/>
      <c r="Q22" s="42"/>
      <c r="R22" s="44"/>
      <c r="S22" s="44"/>
      <c r="T22" s="41"/>
      <c r="U22" s="44"/>
      <c r="V22" s="42"/>
      <c r="W22" s="44"/>
      <c r="X22" s="44"/>
      <c r="Y22" s="41"/>
    </row>
    <row r="23" spans="2:180" x14ac:dyDescent="0.25">
      <c r="F23" s="44"/>
      <c r="G23" s="42"/>
      <c r="H23" s="44"/>
      <c r="I23" s="44"/>
      <c r="J23" s="41"/>
      <c r="K23" s="44"/>
      <c r="L23" s="42"/>
      <c r="M23" s="44"/>
      <c r="N23" s="44"/>
      <c r="O23" s="41"/>
      <c r="P23" s="44"/>
      <c r="Q23" s="42"/>
      <c r="R23" s="44"/>
      <c r="S23" s="44"/>
      <c r="T23" s="41"/>
      <c r="U23" s="44"/>
      <c r="V23" s="42"/>
      <c r="W23" s="44"/>
      <c r="X23" s="44"/>
      <c r="Y23" s="41"/>
    </row>
    <row r="43" spans="2:46" x14ac:dyDescent="0.25">
      <c r="G43" s="40"/>
      <c r="H43" s="42"/>
      <c r="I43" s="40"/>
      <c r="J43" s="43"/>
      <c r="K43" s="41"/>
      <c r="Q43" s="40"/>
      <c r="R43" s="42"/>
      <c r="S43" s="40"/>
      <c r="T43" s="43"/>
      <c r="U43" s="41"/>
    </row>
    <row r="44" spans="2:46" x14ac:dyDescent="0.25">
      <c r="B44" s="40"/>
      <c r="C44" s="42"/>
      <c r="D44" s="40"/>
      <c r="E44" s="43"/>
      <c r="F44" s="41"/>
      <c r="G44" s="40"/>
      <c r="H44" s="42"/>
      <c r="I44" s="40"/>
      <c r="J44" s="43"/>
      <c r="K44" s="41"/>
      <c r="Q44" s="40"/>
      <c r="R44" s="42"/>
      <c r="S44" s="40"/>
      <c r="T44" s="43"/>
      <c r="U44" s="41"/>
    </row>
    <row r="45" spans="2:46" x14ac:dyDescent="0.25">
      <c r="B45" s="40"/>
      <c r="C45" s="42"/>
      <c r="D45" s="40"/>
      <c r="E45" s="43"/>
      <c r="F45" s="41"/>
      <c r="G45" s="40"/>
      <c r="H45" s="42"/>
      <c r="I45" s="40"/>
      <c r="J45" s="43"/>
      <c r="K45" s="41"/>
      <c r="L45" s="40"/>
      <c r="M45" s="42"/>
      <c r="N45" s="40"/>
      <c r="O45" s="43"/>
      <c r="P45" s="41"/>
      <c r="Q45" s="40"/>
      <c r="R45" s="42"/>
      <c r="S45" s="40"/>
      <c r="T45" s="43"/>
      <c r="U45" s="41"/>
      <c r="V45" s="40"/>
      <c r="W45" s="42"/>
      <c r="X45" s="40"/>
      <c r="Y45" s="43"/>
      <c r="Z45" s="41"/>
      <c r="AA45" s="40"/>
      <c r="AB45" s="42"/>
      <c r="AC45" s="40"/>
      <c r="AD45" s="43"/>
      <c r="AE45" s="41"/>
      <c r="AK45" s="40"/>
      <c r="AL45" s="42"/>
      <c r="AM45" s="40"/>
      <c r="AN45" s="43"/>
      <c r="AO45" s="41"/>
      <c r="AP45" s="40"/>
      <c r="AQ45" s="42"/>
      <c r="AR45" s="40"/>
      <c r="AS45" s="43"/>
      <c r="AT45" s="41"/>
    </row>
    <row r="46" spans="2:46" x14ac:dyDescent="0.25">
      <c r="B46" s="40"/>
      <c r="C46" s="42"/>
      <c r="D46" s="40"/>
      <c r="E46" s="43"/>
      <c r="F46" s="41"/>
      <c r="G46" s="40"/>
      <c r="H46" s="42"/>
      <c r="I46" s="40"/>
      <c r="J46" s="43"/>
      <c r="K46" s="41"/>
      <c r="L46" s="40"/>
      <c r="M46" s="42"/>
      <c r="N46" s="40"/>
      <c r="O46" s="43"/>
      <c r="P46" s="41"/>
      <c r="Q46" s="40"/>
      <c r="R46" s="42"/>
      <c r="S46" s="40"/>
      <c r="T46" s="43"/>
      <c r="U46" s="41"/>
      <c r="V46" s="40"/>
      <c r="W46" s="42"/>
      <c r="X46" s="40"/>
      <c r="Y46" s="43"/>
      <c r="Z46" s="41"/>
      <c r="AA46" s="40"/>
      <c r="AB46" s="42"/>
      <c r="AC46" s="40"/>
      <c r="AD46" s="43"/>
      <c r="AE46" s="41"/>
      <c r="AF46" s="40"/>
      <c r="AG46" s="42"/>
      <c r="AH46" s="40"/>
      <c r="AI46" s="43"/>
      <c r="AJ46" s="41"/>
      <c r="AK46" s="40"/>
      <c r="AL46" s="42"/>
      <c r="AM46" s="40"/>
      <c r="AN46" s="43"/>
      <c r="AO46" s="41"/>
      <c r="AP46" s="40"/>
      <c r="AQ46" s="42"/>
      <c r="AR46" s="40"/>
      <c r="AS46" s="43"/>
      <c r="AT46" s="41"/>
    </row>
    <row r="47" spans="2:46" x14ac:dyDescent="0.25">
      <c r="B47" s="40"/>
      <c r="C47" s="42"/>
      <c r="D47" s="40"/>
      <c r="E47" s="43"/>
      <c r="F47" s="41"/>
      <c r="G47" s="40"/>
      <c r="H47" s="42"/>
      <c r="I47" s="40"/>
      <c r="J47" s="43"/>
      <c r="K47" s="41"/>
      <c r="L47" s="40"/>
      <c r="M47" s="42"/>
      <c r="N47" s="40"/>
      <c r="O47" s="43"/>
      <c r="P47" s="41"/>
      <c r="Q47" s="40"/>
      <c r="R47" s="42"/>
      <c r="S47" s="40"/>
      <c r="T47" s="43"/>
      <c r="U47" s="41"/>
      <c r="V47" s="40"/>
      <c r="W47" s="42"/>
      <c r="X47" s="40"/>
      <c r="Y47" s="43"/>
      <c r="Z47" s="41"/>
      <c r="AA47" s="40"/>
      <c r="AB47" s="42"/>
      <c r="AC47" s="40"/>
      <c r="AD47" s="43"/>
      <c r="AE47" s="41"/>
      <c r="AF47" s="40"/>
      <c r="AG47" s="42"/>
      <c r="AH47" s="40"/>
      <c r="AI47" s="43"/>
      <c r="AJ47" s="41"/>
      <c r="AK47" s="40"/>
      <c r="AL47" s="42"/>
      <c r="AM47" s="40"/>
      <c r="AN47" s="43"/>
      <c r="AO47" s="41"/>
      <c r="AP47" s="40"/>
      <c r="AQ47" s="42"/>
      <c r="AR47" s="40"/>
      <c r="AS47" s="43"/>
      <c r="AT47" s="41"/>
    </row>
    <row r="66" spans="37:46" x14ac:dyDescent="0.25">
      <c r="AK66" s="40"/>
      <c r="AL66" s="42"/>
      <c r="AM66" s="40"/>
      <c r="AN66" s="43"/>
      <c r="AO66" s="41"/>
      <c r="AP66" s="40"/>
      <c r="AQ66" s="42"/>
      <c r="AR66" s="40"/>
      <c r="AS66" s="43"/>
      <c r="AT66" s="41"/>
    </row>
    <row r="67" spans="37:46" x14ac:dyDescent="0.25">
      <c r="AK67" s="40"/>
      <c r="AL67" s="42"/>
      <c r="AM67" s="40"/>
      <c r="AN67" s="43"/>
      <c r="AO67" s="41"/>
      <c r="AP67" s="40"/>
      <c r="AQ67" s="42"/>
      <c r="AR67" s="40"/>
      <c r="AS67" s="43"/>
      <c r="AT67" s="41"/>
    </row>
    <row r="68" spans="37:46" x14ac:dyDescent="0.25">
      <c r="AK68" s="40"/>
      <c r="AL68" s="42"/>
      <c r="AM68" s="40"/>
      <c r="AN68" s="43"/>
      <c r="AO68" s="41"/>
      <c r="AP68" s="40"/>
      <c r="AQ68" s="42"/>
      <c r="AR68" s="40"/>
      <c r="AS68" s="43"/>
      <c r="AT68" s="41"/>
    </row>
    <row r="69" spans="37:46" x14ac:dyDescent="0.25">
      <c r="AK69" s="40"/>
      <c r="AL69" s="42"/>
      <c r="AM69" s="40"/>
      <c r="AN69" s="43"/>
      <c r="AO69" s="41"/>
      <c r="AP69" s="40"/>
      <c r="AQ69" s="42"/>
      <c r="AR69" s="40"/>
      <c r="AS69" s="43"/>
      <c r="AT69" s="41"/>
    </row>
    <row r="70" spans="37:46" x14ac:dyDescent="0.25">
      <c r="AK70" s="40"/>
      <c r="AL70" s="42"/>
      <c r="AM70" s="40"/>
      <c r="AN70" s="43"/>
      <c r="AO70" s="41"/>
      <c r="AP70" s="40"/>
      <c r="AQ70" s="42"/>
      <c r="AR70" s="40"/>
      <c r="AS70" s="43"/>
      <c r="AT70" s="41"/>
    </row>
    <row r="71" spans="37:46" x14ac:dyDescent="0.25">
      <c r="AK71" s="40"/>
      <c r="AL71" s="42"/>
      <c r="AM71" s="40"/>
      <c r="AN71" s="43"/>
      <c r="AO71" s="41"/>
      <c r="AP71" s="40"/>
      <c r="AQ71" s="42"/>
      <c r="AR71" s="40"/>
      <c r="AS71" s="43"/>
      <c r="AT71" s="41"/>
    </row>
    <row r="72" spans="37:46" x14ac:dyDescent="0.25">
      <c r="AK72" s="40"/>
      <c r="AL72" s="42"/>
      <c r="AM72" s="40"/>
      <c r="AN72" s="43"/>
      <c r="AO72" s="41"/>
      <c r="AP72" s="40"/>
      <c r="AQ72" s="42"/>
      <c r="AR72" s="40"/>
      <c r="AS72" s="43"/>
      <c r="AT72" s="41"/>
    </row>
    <row r="123" spans="8:22" x14ac:dyDescent="0.25">
      <c r="M123" s="40"/>
      <c r="N123" s="42"/>
      <c r="O123" s="40"/>
      <c r="P123" s="44"/>
      <c r="Q123" s="41"/>
      <c r="R123" s="40"/>
      <c r="S123" s="42"/>
      <c r="T123" s="40"/>
      <c r="U123" s="44"/>
      <c r="V123" s="41"/>
    </row>
    <row r="124" spans="8:22" x14ac:dyDescent="0.25">
      <c r="H124" s="40"/>
      <c r="I124" s="42"/>
      <c r="J124" s="40"/>
      <c r="K124" s="44"/>
      <c r="L124" s="41"/>
      <c r="M124" s="40"/>
      <c r="N124" s="42"/>
      <c r="O124" s="40"/>
      <c r="P124" s="44"/>
      <c r="Q124" s="41"/>
      <c r="R124" s="40"/>
      <c r="S124" s="42"/>
      <c r="T124" s="40"/>
      <c r="U124" s="44"/>
      <c r="V124" s="41"/>
    </row>
    <row r="125" spans="8:22" x14ac:dyDescent="0.25">
      <c r="H125" s="40"/>
      <c r="I125" s="42"/>
      <c r="J125" s="40"/>
      <c r="K125" s="44"/>
      <c r="L125" s="41"/>
      <c r="M125" s="40"/>
      <c r="N125" s="42"/>
      <c r="O125" s="40"/>
      <c r="P125" s="44"/>
      <c r="Q125" s="41"/>
      <c r="R125" s="40"/>
      <c r="S125" s="42"/>
      <c r="T125" s="40"/>
      <c r="U125" s="44"/>
      <c r="V125" s="41"/>
    </row>
  </sheetData>
  <mergeCells count="37">
    <mergeCell ref="Z2:AD2"/>
    <mergeCell ref="FE2:FI2"/>
    <mergeCell ref="B2:E2"/>
    <mergeCell ref="FT2:FX2"/>
    <mergeCell ref="FO2:FS2"/>
    <mergeCell ref="FJ2:FN2"/>
    <mergeCell ref="BS2:BW2"/>
    <mergeCell ref="BN2:BR2"/>
    <mergeCell ref="BI2:BM2"/>
    <mergeCell ref="BD2:BH2"/>
    <mergeCell ref="AY2:BC2"/>
    <mergeCell ref="V2:Y2"/>
    <mergeCell ref="R2:U2"/>
    <mergeCell ref="N2:Q2"/>
    <mergeCell ref="J2:M2"/>
    <mergeCell ref="F2:I2"/>
    <mergeCell ref="AJ2:AN2"/>
    <mergeCell ref="EZ2:FD2"/>
    <mergeCell ref="AT2:AX2"/>
    <mergeCell ref="AO2:AS2"/>
    <mergeCell ref="AE2:AI2"/>
    <mergeCell ref="DV2:DZ2"/>
    <mergeCell ref="DQ2:DU2"/>
    <mergeCell ref="DL2:DP2"/>
    <mergeCell ref="DG2:DK2"/>
    <mergeCell ref="BX2:CB2"/>
    <mergeCell ref="CC2:CG2"/>
    <mergeCell ref="CH2:CL2"/>
    <mergeCell ref="EU2:EY2"/>
    <mergeCell ref="EP2:ET2"/>
    <mergeCell ref="EK2:EO2"/>
    <mergeCell ref="EF2:EJ2"/>
    <mergeCell ref="EA2:EE2"/>
    <mergeCell ref="CM2:CQ2"/>
    <mergeCell ref="CR2:CV2"/>
    <mergeCell ref="CW2:DA2"/>
    <mergeCell ref="DB2:DF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X72"/>
  <sheetViews>
    <sheetView workbookViewId="0">
      <selection activeCell="B2" sqref="B2:E2"/>
    </sheetView>
  </sheetViews>
  <sheetFormatPr defaultRowHeight="15" x14ac:dyDescent="0.25"/>
  <sheetData>
    <row r="1" spans="2:180" ht="15.75" thickBot="1" x14ac:dyDescent="0.3">
      <c r="FA1" s="82">
        <v>43822</v>
      </c>
      <c r="FF1" s="82">
        <v>43818</v>
      </c>
      <c r="FK1" s="82">
        <v>43826</v>
      </c>
      <c r="FP1" s="82">
        <v>43827</v>
      </c>
      <c r="FU1" s="82">
        <v>43653</v>
      </c>
    </row>
    <row r="2" spans="2:180" x14ac:dyDescent="0.25">
      <c r="B2" s="83">
        <v>2019</v>
      </c>
      <c r="C2" s="84"/>
      <c r="D2" s="90"/>
      <c r="E2" s="85"/>
      <c r="F2" s="91">
        <v>2018</v>
      </c>
      <c r="G2" s="92"/>
      <c r="H2" s="92"/>
      <c r="I2" s="93"/>
      <c r="J2" s="83">
        <v>2017</v>
      </c>
      <c r="K2" s="84"/>
      <c r="L2" s="84"/>
      <c r="M2" s="85"/>
      <c r="N2" s="83">
        <v>2016</v>
      </c>
      <c r="O2" s="84"/>
      <c r="P2" s="84"/>
      <c r="Q2" s="85"/>
      <c r="R2" s="83">
        <v>2015</v>
      </c>
      <c r="S2" s="84"/>
      <c r="T2" s="84"/>
      <c r="U2" s="85"/>
      <c r="V2" s="83" t="s">
        <v>6</v>
      </c>
      <c r="W2" s="84"/>
      <c r="X2" s="84"/>
      <c r="Y2" s="85"/>
      <c r="Z2" s="83">
        <v>2013</v>
      </c>
      <c r="AA2" s="84"/>
      <c r="AB2" s="84"/>
      <c r="AC2" s="84"/>
      <c r="AD2" s="85"/>
      <c r="AE2" s="83">
        <v>2012</v>
      </c>
      <c r="AF2" s="84"/>
      <c r="AG2" s="84"/>
      <c r="AH2" s="84"/>
      <c r="AI2" s="85"/>
      <c r="AJ2" s="83">
        <v>2011</v>
      </c>
      <c r="AK2" s="84"/>
      <c r="AL2" s="84"/>
      <c r="AM2" s="84"/>
      <c r="AN2" s="85"/>
      <c r="AO2" s="83">
        <v>2010</v>
      </c>
      <c r="AP2" s="84"/>
      <c r="AQ2" s="84"/>
      <c r="AR2" s="84"/>
      <c r="AS2" s="85"/>
      <c r="AT2" s="83">
        <v>2009</v>
      </c>
      <c r="AU2" s="84"/>
      <c r="AV2" s="84"/>
      <c r="AW2" s="84"/>
      <c r="AX2" s="85"/>
      <c r="AY2" s="83" t="s">
        <v>5</v>
      </c>
      <c r="AZ2" s="84"/>
      <c r="BA2" s="84"/>
      <c r="BB2" s="84"/>
      <c r="BC2" s="85"/>
      <c r="BD2" s="83">
        <v>2007</v>
      </c>
      <c r="BE2" s="84"/>
      <c r="BF2" s="84"/>
      <c r="BG2" s="84"/>
      <c r="BH2" s="85"/>
      <c r="BI2" s="83">
        <v>2006</v>
      </c>
      <c r="BJ2" s="84"/>
      <c r="BK2" s="84"/>
      <c r="BL2" s="84"/>
      <c r="BM2" s="85"/>
      <c r="BN2" s="83">
        <v>2005</v>
      </c>
      <c r="BO2" s="84"/>
      <c r="BP2" s="84"/>
      <c r="BQ2" s="84"/>
      <c r="BR2" s="85"/>
      <c r="BS2" s="83">
        <v>2003</v>
      </c>
      <c r="BT2" s="84"/>
      <c r="BU2" s="84"/>
      <c r="BV2" s="84"/>
      <c r="BW2" s="85"/>
      <c r="BX2" s="83">
        <v>2001</v>
      </c>
      <c r="BY2" s="84"/>
      <c r="BZ2" s="84"/>
      <c r="CA2" s="84"/>
      <c r="CB2" s="85"/>
      <c r="CC2" s="83">
        <v>2000</v>
      </c>
      <c r="CD2" s="84"/>
      <c r="CE2" s="84"/>
      <c r="CF2" s="84"/>
      <c r="CG2" s="85"/>
      <c r="CH2" s="83">
        <v>1998</v>
      </c>
      <c r="CI2" s="84"/>
      <c r="CJ2" s="84"/>
      <c r="CK2" s="84"/>
      <c r="CL2" s="85"/>
      <c r="CM2" s="83">
        <v>1997</v>
      </c>
      <c r="CN2" s="84"/>
      <c r="CO2" s="84"/>
      <c r="CP2" s="84"/>
      <c r="CQ2" s="85"/>
      <c r="CR2" s="86">
        <v>1996</v>
      </c>
      <c r="CS2" s="84"/>
      <c r="CT2" s="84"/>
      <c r="CU2" s="84"/>
      <c r="CV2" s="85"/>
      <c r="CW2" s="83">
        <v>1995</v>
      </c>
      <c r="CX2" s="84"/>
      <c r="CY2" s="84"/>
      <c r="CZ2" s="84"/>
      <c r="DA2" s="85"/>
      <c r="DB2" s="86">
        <v>1994</v>
      </c>
      <c r="DC2" s="84"/>
      <c r="DD2" s="84"/>
      <c r="DE2" s="84"/>
      <c r="DF2" s="85"/>
      <c r="DG2" s="83">
        <v>1993</v>
      </c>
      <c r="DH2" s="84"/>
      <c r="DI2" s="84"/>
      <c r="DJ2" s="84"/>
      <c r="DK2" s="85"/>
      <c r="DL2" s="83" t="s">
        <v>10</v>
      </c>
      <c r="DM2" s="84"/>
      <c r="DN2" s="84"/>
      <c r="DO2" s="84"/>
      <c r="DP2" s="90"/>
      <c r="DQ2" s="83">
        <v>1992</v>
      </c>
      <c r="DR2" s="84"/>
      <c r="DS2" s="84"/>
      <c r="DT2" s="84"/>
      <c r="DU2" s="85"/>
      <c r="DV2" s="83">
        <v>1991</v>
      </c>
      <c r="DW2" s="84"/>
      <c r="DX2" s="84"/>
      <c r="DY2" s="84"/>
      <c r="DZ2" s="85"/>
      <c r="EA2" s="83">
        <v>1990</v>
      </c>
      <c r="EB2" s="84"/>
      <c r="EC2" s="84"/>
      <c r="ED2" s="84"/>
      <c r="EE2" s="85"/>
      <c r="EF2" s="86" t="s">
        <v>9</v>
      </c>
      <c r="EG2" s="84"/>
      <c r="EH2" s="84"/>
      <c r="EI2" s="84"/>
      <c r="EJ2" s="90"/>
      <c r="EK2" s="83">
        <v>1988</v>
      </c>
      <c r="EL2" s="84"/>
      <c r="EM2" s="84"/>
      <c r="EN2" s="84"/>
      <c r="EO2" s="85"/>
      <c r="EP2" s="83" t="s">
        <v>8</v>
      </c>
      <c r="EQ2" s="84"/>
      <c r="ER2" s="84"/>
      <c r="ES2" s="84"/>
      <c r="ET2" s="90"/>
      <c r="EU2" s="83">
        <v>1987</v>
      </c>
      <c r="EV2" s="84"/>
      <c r="EW2" s="84"/>
      <c r="EX2" s="84"/>
      <c r="EY2" s="85"/>
      <c r="EZ2" s="83">
        <v>1986</v>
      </c>
      <c r="FA2" s="84"/>
      <c r="FB2" s="84"/>
      <c r="FC2" s="84"/>
      <c r="FD2" s="85"/>
      <c r="FE2" s="83">
        <v>1985</v>
      </c>
      <c r="FF2" s="84"/>
      <c r="FG2" s="84"/>
      <c r="FH2" s="84"/>
      <c r="FI2" s="85"/>
      <c r="FJ2" s="83">
        <v>1984</v>
      </c>
      <c r="FK2" s="84"/>
      <c r="FL2" s="84"/>
      <c r="FM2" s="84"/>
      <c r="FN2" s="85"/>
      <c r="FO2" s="83">
        <v>1983</v>
      </c>
      <c r="FP2" s="84"/>
      <c r="FQ2" s="84"/>
      <c r="FR2" s="84"/>
      <c r="FS2" s="85"/>
      <c r="FT2" s="83">
        <v>1982</v>
      </c>
      <c r="FU2" s="86"/>
      <c r="FV2" s="84"/>
      <c r="FW2" s="90"/>
      <c r="FX2" s="85"/>
    </row>
    <row r="3" spans="2:180" x14ac:dyDescent="0.25">
      <c r="B3" s="2" t="s">
        <v>1</v>
      </c>
      <c r="C3" s="1" t="s">
        <v>3</v>
      </c>
      <c r="D3" s="6" t="s">
        <v>2</v>
      </c>
      <c r="E3" s="3" t="s">
        <v>0</v>
      </c>
      <c r="F3" s="57" t="s">
        <v>1</v>
      </c>
      <c r="G3" s="13" t="s">
        <v>3</v>
      </c>
      <c r="H3" s="13" t="s">
        <v>2</v>
      </c>
      <c r="I3" s="58" t="s">
        <v>0</v>
      </c>
      <c r="J3" s="51" t="s">
        <v>1</v>
      </c>
      <c r="K3" s="1" t="s">
        <v>3</v>
      </c>
      <c r="L3" s="1" t="s">
        <v>2</v>
      </c>
      <c r="M3" s="3" t="s">
        <v>0</v>
      </c>
      <c r="N3" s="51" t="s">
        <v>1</v>
      </c>
      <c r="O3" s="1" t="s">
        <v>3</v>
      </c>
      <c r="P3" s="1" t="s">
        <v>2</v>
      </c>
      <c r="Q3" s="3" t="s">
        <v>0</v>
      </c>
      <c r="R3" s="51" t="s">
        <v>1</v>
      </c>
      <c r="S3" s="1" t="s">
        <v>3</v>
      </c>
      <c r="T3" s="1" t="s">
        <v>2</v>
      </c>
      <c r="U3" s="3" t="s">
        <v>0</v>
      </c>
      <c r="V3" s="51" t="s">
        <v>1</v>
      </c>
      <c r="W3" s="1" t="s">
        <v>3</v>
      </c>
      <c r="X3" s="1" t="s">
        <v>2</v>
      </c>
      <c r="Y3" s="3" t="s">
        <v>0</v>
      </c>
      <c r="Z3" s="2" t="s">
        <v>4</v>
      </c>
      <c r="AA3" s="11" t="s">
        <v>1</v>
      </c>
      <c r="AB3" s="1" t="s">
        <v>3</v>
      </c>
      <c r="AC3" s="1" t="s">
        <v>2</v>
      </c>
      <c r="AD3" s="3" t="s">
        <v>0</v>
      </c>
      <c r="AE3" s="2" t="s">
        <v>4</v>
      </c>
      <c r="AF3" s="11" t="s">
        <v>1</v>
      </c>
      <c r="AG3" s="1" t="s">
        <v>3</v>
      </c>
      <c r="AH3" s="1" t="s">
        <v>2</v>
      </c>
      <c r="AI3" s="3" t="s">
        <v>0</v>
      </c>
      <c r="AJ3" s="2" t="s">
        <v>4</v>
      </c>
      <c r="AK3" s="11" t="s">
        <v>1</v>
      </c>
      <c r="AL3" s="1" t="s">
        <v>3</v>
      </c>
      <c r="AM3" s="1" t="s">
        <v>2</v>
      </c>
      <c r="AN3" s="3" t="s">
        <v>0</v>
      </c>
      <c r="AO3" s="2" t="s">
        <v>4</v>
      </c>
      <c r="AP3" s="11" t="s">
        <v>1</v>
      </c>
      <c r="AQ3" s="1" t="s">
        <v>3</v>
      </c>
      <c r="AR3" s="1" t="s">
        <v>2</v>
      </c>
      <c r="AS3" s="3" t="s">
        <v>0</v>
      </c>
      <c r="AT3" s="2" t="s">
        <v>4</v>
      </c>
      <c r="AU3" s="11" t="s">
        <v>1</v>
      </c>
      <c r="AV3" s="1" t="s">
        <v>3</v>
      </c>
      <c r="AW3" s="1" t="s">
        <v>2</v>
      </c>
      <c r="AX3" s="3" t="s">
        <v>0</v>
      </c>
      <c r="AY3" s="2" t="s">
        <v>4</v>
      </c>
      <c r="AZ3" s="11" t="s">
        <v>1</v>
      </c>
      <c r="BA3" s="1" t="s">
        <v>3</v>
      </c>
      <c r="BB3" s="1" t="s">
        <v>2</v>
      </c>
      <c r="BC3" s="3" t="s">
        <v>0</v>
      </c>
      <c r="BD3" s="2" t="s">
        <v>4</v>
      </c>
      <c r="BE3" s="11" t="s">
        <v>1</v>
      </c>
      <c r="BF3" s="1" t="s">
        <v>3</v>
      </c>
      <c r="BG3" s="1" t="s">
        <v>2</v>
      </c>
      <c r="BH3" s="3" t="s">
        <v>0</v>
      </c>
      <c r="BI3" s="2" t="s">
        <v>4</v>
      </c>
      <c r="BJ3" s="11" t="s">
        <v>1</v>
      </c>
      <c r="BK3" s="1" t="s">
        <v>3</v>
      </c>
      <c r="BL3" s="1" t="s">
        <v>2</v>
      </c>
      <c r="BM3" s="3" t="s">
        <v>0</v>
      </c>
      <c r="BN3" s="2" t="s">
        <v>4</v>
      </c>
      <c r="BO3" s="11" t="s">
        <v>1</v>
      </c>
      <c r="BP3" s="1" t="s">
        <v>3</v>
      </c>
      <c r="BQ3" s="1" t="s">
        <v>2</v>
      </c>
      <c r="BR3" s="3" t="s">
        <v>0</v>
      </c>
      <c r="BS3" s="2" t="s">
        <v>4</v>
      </c>
      <c r="BT3" s="11" t="s">
        <v>1</v>
      </c>
      <c r="BU3" s="1" t="s">
        <v>3</v>
      </c>
      <c r="BV3" s="1" t="s">
        <v>2</v>
      </c>
      <c r="BW3" s="3" t="s">
        <v>0</v>
      </c>
      <c r="BX3" s="2" t="s">
        <v>4</v>
      </c>
      <c r="BY3" s="11" t="s">
        <v>1</v>
      </c>
      <c r="BZ3" s="1" t="s">
        <v>3</v>
      </c>
      <c r="CA3" s="1" t="s">
        <v>2</v>
      </c>
      <c r="CB3" s="3" t="s">
        <v>0</v>
      </c>
      <c r="CC3" s="2" t="s">
        <v>4</v>
      </c>
      <c r="CD3" s="11" t="s">
        <v>1</v>
      </c>
      <c r="CE3" s="1" t="s">
        <v>3</v>
      </c>
      <c r="CF3" s="1" t="s">
        <v>2</v>
      </c>
      <c r="CG3" s="3" t="s">
        <v>0</v>
      </c>
      <c r="CH3" s="2" t="s">
        <v>4</v>
      </c>
      <c r="CI3" s="11" t="s">
        <v>1</v>
      </c>
      <c r="CJ3" s="1" t="s">
        <v>3</v>
      </c>
      <c r="CK3" s="1" t="s">
        <v>2</v>
      </c>
      <c r="CL3" s="3" t="s">
        <v>0</v>
      </c>
      <c r="CM3" s="2" t="s">
        <v>4</v>
      </c>
      <c r="CN3" s="11" t="s">
        <v>1</v>
      </c>
      <c r="CO3" s="1" t="s">
        <v>3</v>
      </c>
      <c r="CP3" s="1" t="s">
        <v>2</v>
      </c>
      <c r="CQ3" s="3" t="s">
        <v>0</v>
      </c>
      <c r="CR3" s="63" t="s">
        <v>4</v>
      </c>
      <c r="CS3" s="11" t="s">
        <v>1</v>
      </c>
      <c r="CT3" s="1" t="s">
        <v>3</v>
      </c>
      <c r="CU3" s="1" t="s">
        <v>2</v>
      </c>
      <c r="CV3" s="3" t="s">
        <v>0</v>
      </c>
      <c r="CW3" s="2" t="s">
        <v>4</v>
      </c>
      <c r="CX3" s="11" t="s">
        <v>1</v>
      </c>
      <c r="CY3" s="1" t="s">
        <v>3</v>
      </c>
      <c r="CZ3" s="1" t="s">
        <v>2</v>
      </c>
      <c r="DA3" s="3" t="s">
        <v>0</v>
      </c>
      <c r="DB3" s="63" t="s">
        <v>4</v>
      </c>
      <c r="DC3" s="11" t="s">
        <v>1</v>
      </c>
      <c r="DD3" s="1" t="s">
        <v>3</v>
      </c>
      <c r="DE3" s="1" t="s">
        <v>2</v>
      </c>
      <c r="DF3" s="3" t="s">
        <v>0</v>
      </c>
      <c r="DG3" s="2" t="s">
        <v>4</v>
      </c>
      <c r="DH3" s="11" t="s">
        <v>1</v>
      </c>
      <c r="DI3" s="1" t="s">
        <v>3</v>
      </c>
      <c r="DJ3" s="1" t="s">
        <v>2</v>
      </c>
      <c r="DK3" s="3" t="s">
        <v>0</v>
      </c>
      <c r="DL3" s="2" t="s">
        <v>4</v>
      </c>
      <c r="DM3" s="11" t="s">
        <v>1</v>
      </c>
      <c r="DN3" s="1" t="s">
        <v>3</v>
      </c>
      <c r="DO3" s="1" t="s">
        <v>2</v>
      </c>
      <c r="DP3" s="6" t="s">
        <v>0</v>
      </c>
      <c r="DQ3" s="2" t="s">
        <v>4</v>
      </c>
      <c r="DR3" s="11" t="s">
        <v>1</v>
      </c>
      <c r="DS3" s="1" t="s">
        <v>3</v>
      </c>
      <c r="DT3" s="1" t="s">
        <v>2</v>
      </c>
      <c r="DU3" s="3" t="s">
        <v>0</v>
      </c>
      <c r="DV3" s="2" t="s">
        <v>4</v>
      </c>
      <c r="DW3" s="11" t="s">
        <v>1</v>
      </c>
      <c r="DX3" s="1" t="s">
        <v>3</v>
      </c>
      <c r="DY3" s="1" t="s">
        <v>2</v>
      </c>
      <c r="DZ3" s="3" t="s">
        <v>0</v>
      </c>
      <c r="EA3" s="2" t="s">
        <v>4</v>
      </c>
      <c r="EB3" s="11" t="s">
        <v>1</v>
      </c>
      <c r="EC3" s="1" t="s">
        <v>3</v>
      </c>
      <c r="ED3" s="1" t="s">
        <v>2</v>
      </c>
      <c r="EE3" s="3" t="s">
        <v>0</v>
      </c>
      <c r="EF3" s="63" t="s">
        <v>4</v>
      </c>
      <c r="EG3" s="11" t="s">
        <v>1</v>
      </c>
      <c r="EH3" s="1" t="s">
        <v>3</v>
      </c>
      <c r="EI3" s="1" t="s">
        <v>2</v>
      </c>
      <c r="EJ3" s="6" t="s">
        <v>0</v>
      </c>
      <c r="EK3" s="2" t="s">
        <v>4</v>
      </c>
      <c r="EL3" s="11" t="s">
        <v>1</v>
      </c>
      <c r="EM3" s="1" t="s">
        <v>3</v>
      </c>
      <c r="EN3" s="1" t="s">
        <v>2</v>
      </c>
      <c r="EO3" s="3" t="s">
        <v>0</v>
      </c>
      <c r="EP3" s="2" t="s">
        <v>4</v>
      </c>
      <c r="EQ3" s="11" t="s">
        <v>1</v>
      </c>
      <c r="ER3" s="1" t="s">
        <v>3</v>
      </c>
      <c r="ES3" s="1" t="s">
        <v>2</v>
      </c>
      <c r="ET3" s="6" t="s">
        <v>0</v>
      </c>
      <c r="EU3" s="2" t="s">
        <v>4</v>
      </c>
      <c r="EV3" s="11" t="s">
        <v>1</v>
      </c>
      <c r="EW3" s="1" t="s">
        <v>3</v>
      </c>
      <c r="EX3" s="1" t="s">
        <v>2</v>
      </c>
      <c r="EY3" s="3" t="s">
        <v>0</v>
      </c>
      <c r="EZ3" s="2" t="s">
        <v>4</v>
      </c>
      <c r="FA3" s="11" t="s">
        <v>1</v>
      </c>
      <c r="FB3" s="1" t="s">
        <v>3</v>
      </c>
      <c r="FC3" s="1" t="s">
        <v>2</v>
      </c>
      <c r="FD3" s="3" t="s">
        <v>0</v>
      </c>
      <c r="FE3" s="2" t="s">
        <v>4</v>
      </c>
      <c r="FF3" s="11" t="s">
        <v>1</v>
      </c>
      <c r="FG3" s="1" t="s">
        <v>3</v>
      </c>
      <c r="FH3" s="1" t="s">
        <v>2</v>
      </c>
      <c r="FI3" s="3" t="s">
        <v>0</v>
      </c>
      <c r="FJ3" s="2" t="s">
        <v>4</v>
      </c>
      <c r="FK3" s="11" t="s">
        <v>1</v>
      </c>
      <c r="FL3" s="1" t="s">
        <v>3</v>
      </c>
      <c r="FM3" s="1" t="s">
        <v>2</v>
      </c>
      <c r="FN3" s="3" t="s">
        <v>0</v>
      </c>
      <c r="FO3" s="2" t="s">
        <v>4</v>
      </c>
      <c r="FP3" s="11" t="s">
        <v>1</v>
      </c>
      <c r="FQ3" s="1" t="s">
        <v>3</v>
      </c>
      <c r="FR3" s="1" t="s">
        <v>2</v>
      </c>
      <c r="FS3" s="3" t="s">
        <v>0</v>
      </c>
      <c r="FT3" s="2" t="s">
        <v>4</v>
      </c>
      <c r="FU3" s="11" t="s">
        <v>1</v>
      </c>
      <c r="FV3" s="1" t="s">
        <v>3</v>
      </c>
      <c r="FW3" s="1" t="s">
        <v>2</v>
      </c>
      <c r="FX3" s="3" t="s">
        <v>0</v>
      </c>
    </row>
    <row r="4" spans="2:180" x14ac:dyDescent="0.25">
      <c r="B4" s="2">
        <v>0</v>
      </c>
      <c r="C4" s="1">
        <v>0</v>
      </c>
      <c r="D4" s="7">
        <v>0</v>
      </c>
      <c r="E4" s="3">
        <v>0</v>
      </c>
      <c r="F4" s="59">
        <v>0</v>
      </c>
      <c r="G4" s="13">
        <v>0</v>
      </c>
      <c r="H4" s="26">
        <v>0</v>
      </c>
      <c r="I4" s="29">
        <v>0</v>
      </c>
      <c r="J4" s="52">
        <v>0</v>
      </c>
      <c r="K4" s="1">
        <v>0</v>
      </c>
      <c r="L4" s="26">
        <v>0</v>
      </c>
      <c r="M4" s="14">
        <v>0</v>
      </c>
      <c r="N4" s="52">
        <v>0</v>
      </c>
      <c r="O4" s="1">
        <v>0</v>
      </c>
      <c r="P4" s="26">
        <v>0</v>
      </c>
      <c r="Q4" s="14">
        <v>0</v>
      </c>
      <c r="R4" s="52">
        <v>0</v>
      </c>
      <c r="S4" s="1">
        <v>0</v>
      </c>
      <c r="T4" s="26">
        <v>0</v>
      </c>
      <c r="U4" s="14">
        <v>0</v>
      </c>
      <c r="V4" s="52">
        <v>0</v>
      </c>
      <c r="W4" s="1">
        <v>0</v>
      </c>
      <c r="X4" s="26">
        <v>0</v>
      </c>
      <c r="Y4" s="14">
        <v>0</v>
      </c>
      <c r="Z4" s="2">
        <v>111</v>
      </c>
      <c r="AA4" s="12">
        <f t="shared" ref="AA4:AA18" si="0">(Z4-111)/(938-111)*381</f>
        <v>0</v>
      </c>
      <c r="AB4" s="1">
        <v>0</v>
      </c>
      <c r="AC4" s="26">
        <v>0</v>
      </c>
      <c r="AD4" s="14">
        <v>0</v>
      </c>
      <c r="AE4" s="2">
        <v>112</v>
      </c>
      <c r="AF4" s="12">
        <f t="shared" ref="AF4:AF19" si="1">(AE4-112)/(936-112)*381</f>
        <v>0</v>
      </c>
      <c r="AG4" s="1">
        <v>0</v>
      </c>
      <c r="AH4" s="26">
        <v>0</v>
      </c>
      <c r="AI4" s="14">
        <v>0</v>
      </c>
      <c r="AJ4" s="2">
        <v>111</v>
      </c>
      <c r="AK4" s="12">
        <f t="shared" ref="AK4:AK18" si="2">(AJ4-111)/(936-111)*381</f>
        <v>0</v>
      </c>
      <c r="AL4" s="1">
        <v>0</v>
      </c>
      <c r="AM4" s="26">
        <v>0</v>
      </c>
      <c r="AN4" s="14">
        <v>0</v>
      </c>
      <c r="AO4" s="2">
        <v>103</v>
      </c>
      <c r="AP4" s="12">
        <f t="shared" ref="AP4:AP17" si="3">(AO4-103)/(938-103)*381</f>
        <v>0</v>
      </c>
      <c r="AQ4" s="1">
        <v>0</v>
      </c>
      <c r="AR4" s="26">
        <v>0</v>
      </c>
      <c r="AS4" s="14">
        <v>0</v>
      </c>
      <c r="AT4" s="2">
        <v>103</v>
      </c>
      <c r="AU4" s="12">
        <f t="shared" ref="AU4:AU17" si="4">(AT4-103)/(938-103)*381</f>
        <v>0</v>
      </c>
      <c r="AV4" s="1">
        <v>0</v>
      </c>
      <c r="AW4" s="26">
        <v>0</v>
      </c>
      <c r="AX4" s="14">
        <v>0</v>
      </c>
      <c r="AY4" s="2">
        <v>104</v>
      </c>
      <c r="AZ4" s="12">
        <f t="shared" ref="AZ4:AZ19" si="5">(AY4-104)/(937-104)*381</f>
        <v>0</v>
      </c>
      <c r="BA4" s="1">
        <v>0</v>
      </c>
      <c r="BB4" s="26">
        <v>0</v>
      </c>
      <c r="BC4" s="14">
        <v>0</v>
      </c>
      <c r="BD4" s="2">
        <v>100</v>
      </c>
      <c r="BE4" s="12">
        <f>(BD4-100)/(922-100)*381</f>
        <v>0</v>
      </c>
      <c r="BF4" s="1">
        <v>0</v>
      </c>
      <c r="BG4" s="26">
        <v>0</v>
      </c>
      <c r="BH4" s="14">
        <v>0</v>
      </c>
      <c r="BI4" s="2">
        <v>95</v>
      </c>
      <c r="BJ4" s="12">
        <f>(BI4-95)/(919-95)*381</f>
        <v>0</v>
      </c>
      <c r="BK4" s="1">
        <v>0</v>
      </c>
      <c r="BL4" s="26">
        <v>0</v>
      </c>
      <c r="BM4" s="14">
        <v>0</v>
      </c>
      <c r="BN4" s="2">
        <v>95</v>
      </c>
      <c r="BO4" s="12">
        <f>(BN4-95)/(916-95)*381</f>
        <v>0</v>
      </c>
      <c r="BP4" s="1">
        <v>0</v>
      </c>
      <c r="BQ4" s="26">
        <v>0</v>
      </c>
      <c r="BR4" s="14">
        <v>0</v>
      </c>
      <c r="BS4" s="2">
        <v>99</v>
      </c>
      <c r="BT4" s="12">
        <f>(BS4-99)/(919-99)*381</f>
        <v>0</v>
      </c>
      <c r="BU4" s="1">
        <v>0</v>
      </c>
      <c r="BV4" s="26">
        <v>0</v>
      </c>
      <c r="BW4" s="14">
        <v>0</v>
      </c>
      <c r="BX4" s="2">
        <v>99</v>
      </c>
      <c r="BY4" s="12">
        <f>(BX4-99)/(918-99)*381</f>
        <v>0</v>
      </c>
      <c r="BZ4" s="1">
        <v>0</v>
      </c>
      <c r="CA4" s="26">
        <v>0</v>
      </c>
      <c r="CB4" s="14">
        <v>0</v>
      </c>
      <c r="CC4" s="2">
        <v>101</v>
      </c>
      <c r="CD4" s="12">
        <f>(CC4-101)/(920-101)*381</f>
        <v>0</v>
      </c>
      <c r="CE4" s="1">
        <v>0</v>
      </c>
      <c r="CF4" s="26">
        <v>0</v>
      </c>
      <c r="CG4" s="14">
        <v>0</v>
      </c>
      <c r="CH4" s="2">
        <v>100</v>
      </c>
      <c r="CI4" s="12">
        <f>(CH4-100)/(922-100)*381</f>
        <v>0</v>
      </c>
      <c r="CJ4" s="1">
        <v>0</v>
      </c>
      <c r="CK4" s="26">
        <v>0</v>
      </c>
      <c r="CL4" s="14">
        <v>0</v>
      </c>
      <c r="CM4" s="2">
        <v>102</v>
      </c>
      <c r="CN4" s="12">
        <f>(CM4-102)/(921-102)*381</f>
        <v>0</v>
      </c>
      <c r="CO4" s="1">
        <v>0</v>
      </c>
      <c r="CP4" s="26">
        <v>0</v>
      </c>
      <c r="CQ4" s="14">
        <v>0</v>
      </c>
      <c r="CR4" s="63">
        <v>102</v>
      </c>
      <c r="CS4" s="12">
        <f>(CR4-102)/(921-102)*381</f>
        <v>0</v>
      </c>
      <c r="CT4" s="1">
        <v>0</v>
      </c>
      <c r="CU4" s="26">
        <v>0</v>
      </c>
      <c r="CV4" s="14">
        <v>0</v>
      </c>
      <c r="CW4" s="2">
        <v>103</v>
      </c>
      <c r="CX4" s="12">
        <f>(CW4-103)/(919-103)*381</f>
        <v>0</v>
      </c>
      <c r="CY4" s="1">
        <v>0</v>
      </c>
      <c r="CZ4" s="26">
        <v>0</v>
      </c>
      <c r="DA4" s="14">
        <v>0</v>
      </c>
      <c r="DB4" s="63">
        <v>103</v>
      </c>
      <c r="DC4" s="12">
        <f>(DB4-103)/(919-103)*381</f>
        <v>0</v>
      </c>
      <c r="DD4" s="1">
        <v>0</v>
      </c>
      <c r="DE4" s="26">
        <v>0</v>
      </c>
      <c r="DF4" s="14">
        <v>0</v>
      </c>
      <c r="DG4" s="2">
        <v>104</v>
      </c>
      <c r="DH4" s="12">
        <f t="shared" ref="DH4:DH20" si="6">(DG4-104)/(919-104)*381</f>
        <v>0</v>
      </c>
      <c r="DI4" s="1">
        <v>0</v>
      </c>
      <c r="DJ4" s="26">
        <v>0</v>
      </c>
      <c r="DK4" s="14">
        <v>0</v>
      </c>
      <c r="DL4" s="2">
        <v>103</v>
      </c>
      <c r="DM4" s="12">
        <f t="shared" ref="DM4:DM18" si="7">(DL4-103)/(919-103)*381</f>
        <v>0</v>
      </c>
      <c r="DN4" s="1">
        <v>0</v>
      </c>
      <c r="DO4" s="26">
        <v>0</v>
      </c>
      <c r="DP4" s="35">
        <v>0</v>
      </c>
      <c r="DQ4" s="2">
        <v>103</v>
      </c>
      <c r="DR4" s="12">
        <f t="shared" ref="DR4:DR19" si="8">(DQ4-103)/(920-103)*381</f>
        <v>0</v>
      </c>
      <c r="DS4" s="1">
        <v>0</v>
      </c>
      <c r="DT4" s="26">
        <v>0</v>
      </c>
      <c r="DU4" s="14">
        <v>0</v>
      </c>
      <c r="DV4" s="2">
        <v>103</v>
      </c>
      <c r="DW4" s="12">
        <f t="shared" ref="DW4:DW20" si="9">(DV4-103)/(919-103)*381</f>
        <v>0</v>
      </c>
      <c r="DX4" s="1">
        <v>0</v>
      </c>
      <c r="DY4" s="26">
        <v>0</v>
      </c>
      <c r="DZ4" s="14">
        <v>0</v>
      </c>
      <c r="EA4" s="2">
        <v>102</v>
      </c>
      <c r="EB4" s="12">
        <f t="shared" ref="EB4:EB19" si="10">(EA4-102)/(919-102)*381</f>
        <v>0</v>
      </c>
      <c r="EC4" s="1">
        <v>0</v>
      </c>
      <c r="ED4" s="26">
        <v>0</v>
      </c>
      <c r="EE4" s="14">
        <v>0</v>
      </c>
      <c r="EF4" s="63">
        <v>100</v>
      </c>
      <c r="EG4" s="12">
        <f t="shared" ref="EG4:EG18" si="11">(EF4-100)/(919-100)*381</f>
        <v>0</v>
      </c>
      <c r="EH4" s="1">
        <v>0</v>
      </c>
      <c r="EI4" s="26">
        <v>0</v>
      </c>
      <c r="EJ4" s="35">
        <v>0</v>
      </c>
      <c r="EK4" s="2">
        <v>100</v>
      </c>
      <c r="EL4" s="12">
        <f t="shared" ref="EL4:EL18" si="12">(EK4-100)/(919-100)*381</f>
        <v>0</v>
      </c>
      <c r="EM4" s="1">
        <v>0</v>
      </c>
      <c r="EN4" s="26">
        <v>0</v>
      </c>
      <c r="EO4" s="14">
        <v>0</v>
      </c>
      <c r="EP4" s="2">
        <v>100</v>
      </c>
      <c r="EQ4" s="12">
        <f t="shared" ref="EQ4:EQ17" si="13">(EP4-100)/(919-100)*381</f>
        <v>0</v>
      </c>
      <c r="ER4" s="1">
        <v>0</v>
      </c>
      <c r="ES4" s="26">
        <v>0</v>
      </c>
      <c r="ET4" s="35">
        <v>0</v>
      </c>
      <c r="EU4" s="2">
        <v>100</v>
      </c>
      <c r="EV4" s="12">
        <f t="shared" ref="EV4:EV18" si="14">(EU4-100)/(919-100)*381</f>
        <v>0</v>
      </c>
      <c r="EW4" s="1">
        <v>0</v>
      </c>
      <c r="EX4" s="26">
        <v>0</v>
      </c>
      <c r="EY4" s="14">
        <v>0</v>
      </c>
      <c r="EZ4" s="2">
        <v>100</v>
      </c>
      <c r="FA4" s="12">
        <f>(EZ4-100)/(922-100)*381</f>
        <v>0</v>
      </c>
      <c r="FB4" s="1">
        <v>0</v>
      </c>
      <c r="FC4" s="26">
        <v>0</v>
      </c>
      <c r="FD4" s="14">
        <v>0</v>
      </c>
      <c r="FE4" s="2">
        <v>100</v>
      </c>
      <c r="FF4" s="12">
        <f>(FE4-100)/(915-100)*381</f>
        <v>0</v>
      </c>
      <c r="FG4" s="1">
        <v>0</v>
      </c>
      <c r="FH4" s="13">
        <v>0</v>
      </c>
      <c r="FI4" s="14">
        <v>0</v>
      </c>
      <c r="FJ4" s="18">
        <v>100</v>
      </c>
      <c r="FK4" s="28">
        <f>(FJ4-100)/(917.5-100)*381</f>
        <v>0</v>
      </c>
      <c r="FL4" s="13">
        <v>0</v>
      </c>
      <c r="FM4" s="13">
        <v>0</v>
      </c>
      <c r="FN4" s="29">
        <v>0</v>
      </c>
      <c r="FO4" s="18">
        <v>100</v>
      </c>
      <c r="FP4" s="28">
        <f>(FO4-100)/(912-100)*381</f>
        <v>0</v>
      </c>
      <c r="FQ4" s="13">
        <v>0</v>
      </c>
      <c r="FR4" s="13">
        <v>0</v>
      </c>
      <c r="FS4" s="29">
        <v>0</v>
      </c>
      <c r="FT4" s="18">
        <v>100</v>
      </c>
      <c r="FU4" s="28">
        <f>(FT4-100)/(915-100)*381</f>
        <v>0</v>
      </c>
      <c r="FV4" s="13">
        <v>0</v>
      </c>
      <c r="FW4" s="13">
        <v>0</v>
      </c>
      <c r="FX4" s="29">
        <v>0</v>
      </c>
    </row>
    <row r="5" spans="2:180" x14ac:dyDescent="0.25">
      <c r="B5" s="2">
        <v>57</v>
      </c>
      <c r="C5" s="1">
        <v>0.23428540192495087</v>
      </c>
      <c r="D5" s="7">
        <v>28.5</v>
      </c>
      <c r="E5" s="3">
        <v>4.1102702092096644E-3</v>
      </c>
      <c r="F5" s="59">
        <v>58</v>
      </c>
      <c r="G5" s="13">
        <v>0.23369999999999999</v>
      </c>
      <c r="H5" s="26">
        <f>((F5-F4)/2)+F4</f>
        <v>29</v>
      </c>
      <c r="I5" s="29">
        <f>(G5-G4)/(F5-F4)</f>
        <v>4.0293103448275861E-3</v>
      </c>
      <c r="J5" s="52">
        <v>58</v>
      </c>
      <c r="K5" s="1">
        <v>0.2306</v>
      </c>
      <c r="L5" s="26">
        <f>((J5-J4)/2)+J4</f>
        <v>29</v>
      </c>
      <c r="M5" s="14">
        <f>(K5-K4)/(J5-J4)</f>
        <v>3.9758620689655175E-3</v>
      </c>
      <c r="N5" s="52">
        <v>50</v>
      </c>
      <c r="O5" s="1">
        <v>0.16539999999999999</v>
      </c>
      <c r="P5" s="26">
        <f>((N5-N4)/2)+N4</f>
        <v>25</v>
      </c>
      <c r="Q5" s="14">
        <f>(O5-O4)/(N5-N4)</f>
        <v>3.3079999999999997E-3</v>
      </c>
      <c r="R5" s="52">
        <v>58</v>
      </c>
      <c r="S5" s="1">
        <v>0.21199999999999999</v>
      </c>
      <c r="T5" s="26">
        <f>((R5-R4)/2)+R4</f>
        <v>29</v>
      </c>
      <c r="U5" s="14">
        <f>(S5-S4)/(R5-R4)</f>
        <v>3.6551724137931034E-3</v>
      </c>
      <c r="V5" s="52">
        <v>58</v>
      </c>
      <c r="W5" s="1">
        <v>0.14879999999999999</v>
      </c>
      <c r="X5" s="26">
        <f>((V5-V4)/2)+V4</f>
        <v>29</v>
      </c>
      <c r="Y5" s="14">
        <f>(W5-W4)/(V5-V4)</f>
        <v>2.56551724137931E-3</v>
      </c>
      <c r="Z5" s="2">
        <v>258</v>
      </c>
      <c r="AA5" s="12">
        <f t="shared" si="0"/>
        <v>67.723095525997579</v>
      </c>
      <c r="AB5" s="1">
        <v>0.22338333333333335</v>
      </c>
      <c r="AC5" s="26">
        <f t="shared" ref="AC5:AC18" si="15">((AA5-AA4)/2)+AA4</f>
        <v>33.861547762998789</v>
      </c>
      <c r="AD5" s="14">
        <f t="shared" ref="AD5:AD17" si="16">(AB5-AB4)/(AA5-AA4)</f>
        <v>3.2984808446563231E-3</v>
      </c>
      <c r="AE5" s="2">
        <v>211</v>
      </c>
      <c r="AF5" s="12">
        <f t="shared" si="1"/>
        <v>45.775485436893206</v>
      </c>
      <c r="AG5" s="1">
        <v>0.20610000000000001</v>
      </c>
      <c r="AH5" s="26">
        <f t="shared" ref="AH5:AH19" si="17">((AF5-AF4)/2)+AF4</f>
        <v>22.887742718446603</v>
      </c>
      <c r="AI5" s="14">
        <f t="shared" ref="AI5:AI18" si="18">(AG5-AG4)/(AF5-AF4)</f>
        <v>4.5024099260319731E-3</v>
      </c>
      <c r="AJ5" s="2">
        <v>246</v>
      </c>
      <c r="AK5" s="12">
        <f t="shared" si="2"/>
        <v>62.345454545454544</v>
      </c>
      <c r="AL5" s="1">
        <v>0.21408000000000002</v>
      </c>
      <c r="AM5" s="26">
        <f t="shared" ref="AM5:AM18" si="19">((AK5-AK4)/2)+AK4</f>
        <v>31.172727272727272</v>
      </c>
      <c r="AN5" s="14">
        <f t="shared" ref="AN5:AN17" si="20">(AL5-AL4)/(AK5-AK4)</f>
        <v>3.4337707786526689E-3</v>
      </c>
      <c r="AO5" s="2">
        <v>214</v>
      </c>
      <c r="AP5" s="12">
        <f t="shared" si="3"/>
        <v>50.64790419161676</v>
      </c>
      <c r="AQ5" s="1">
        <v>0.15252500000000002</v>
      </c>
      <c r="AR5" s="26">
        <f t="shared" ref="AR5:AR17" si="21">((AP5-AP4)/2)+AP4</f>
        <v>25.32395209580838</v>
      </c>
      <c r="AS5" s="14">
        <f t="shared" ref="AS5:AS16" si="22">(AQ5-AQ4)/(AP5-AP4)</f>
        <v>3.0114770282093123E-3</v>
      </c>
      <c r="AT5" s="2">
        <v>233</v>
      </c>
      <c r="AU5" s="12">
        <f t="shared" si="4"/>
        <v>59.317365269461078</v>
      </c>
      <c r="AV5" s="1">
        <v>0.2225</v>
      </c>
      <c r="AW5" s="26">
        <f t="shared" ref="AW5:AW17" si="23">((AU5-AU4)/2)+AU4</f>
        <v>29.658682634730539</v>
      </c>
      <c r="AX5" s="14">
        <f t="shared" ref="AX5:AX16" si="24">(AV5-AV4)/(AU5-AU4)</f>
        <v>3.7510094891984656E-3</v>
      </c>
      <c r="AY5" s="2">
        <v>233</v>
      </c>
      <c r="AZ5" s="12">
        <f t="shared" si="5"/>
        <v>59.002400960384151</v>
      </c>
      <c r="BA5" s="1">
        <v>0.21275714285714287</v>
      </c>
      <c r="BB5" s="26">
        <f t="shared" ref="BB5:BB19" si="25">((AZ5-AZ4)/2)+AZ4</f>
        <v>29.501200480192075</v>
      </c>
      <c r="BC5" s="14">
        <f t="shared" ref="BC5:BC18" si="26">(BA5-BA4)/(AZ5-AZ4)</f>
        <v>3.6059065291257201E-3</v>
      </c>
      <c r="BD5" s="2">
        <v>205</v>
      </c>
      <c r="BE5" s="12">
        <f t="shared" ref="BE5:BE19" si="27">(BD5-100)/(922-100)*381</f>
        <v>48.667883211678834</v>
      </c>
      <c r="BF5" s="1">
        <v>0.19477</v>
      </c>
      <c r="BG5" s="26">
        <f>((BE5-BE4)/2)+BE4</f>
        <v>24.333941605839417</v>
      </c>
      <c r="BH5" s="14">
        <f>(BF5-BF4)/(BE5-BE4)</f>
        <v>4.0020232470941129E-3</v>
      </c>
      <c r="BI5" s="2">
        <v>196</v>
      </c>
      <c r="BJ5" s="12">
        <f t="shared" ref="BJ5:BJ19" si="28">(BI5-95)/(919-95)*381</f>
        <v>46.700242718446603</v>
      </c>
      <c r="BK5" s="1">
        <v>0.12667999999999999</v>
      </c>
      <c r="BL5" s="26">
        <f>((BJ5-BJ4)/2)+BJ4</f>
        <v>23.350121359223301</v>
      </c>
      <c r="BM5" s="14">
        <f>(BK5-BK4)/(BJ5-BJ4)</f>
        <v>2.712619734414386E-3</v>
      </c>
      <c r="BN5" s="2">
        <v>203</v>
      </c>
      <c r="BO5" s="12">
        <f t="shared" ref="BO5:BO19" si="29">(BN5-95)/(916-95)*381</f>
        <v>50.119366626065769</v>
      </c>
      <c r="BP5" s="1">
        <v>0.12438</v>
      </c>
      <c r="BQ5" s="26">
        <f>((BO5-BO4)/2)+BO4</f>
        <v>25.059683313032885</v>
      </c>
      <c r="BR5" s="14">
        <f>(BP5-BP4)/(BO5-BO4)</f>
        <v>2.4816754155730539E-3</v>
      </c>
      <c r="BS5" s="2">
        <v>228</v>
      </c>
      <c r="BT5" s="12">
        <f t="shared" ref="BT5:BT20" si="30">(BS5-99)/(919-99)*381</f>
        <v>59.93780487804878</v>
      </c>
      <c r="BU5" s="1">
        <v>0.2482</v>
      </c>
      <c r="BV5" s="26">
        <f>((BT5-BT4)/2)+BT4</f>
        <v>29.96890243902439</v>
      </c>
      <c r="BW5" s="14">
        <f>(BU5-BU4)/(BT5-BT4)</f>
        <v>4.1409591242955093E-3</v>
      </c>
      <c r="BX5" s="2">
        <v>194</v>
      </c>
      <c r="BY5" s="12">
        <f t="shared" ref="BY5:BY20" si="31">(BX5-99)/(918-99)*381</f>
        <v>44.194139194139197</v>
      </c>
      <c r="BZ5" s="1">
        <v>0.16106666666666666</v>
      </c>
      <c r="CA5" s="26">
        <f t="shared" ref="CA5:CA20" si="32">((BY5-BY4)/2)+BY4</f>
        <v>22.097069597069599</v>
      </c>
      <c r="CB5" s="14">
        <f t="shared" ref="CB5:CB19" si="33">(BZ5-BZ4)/(BY5-BY4)</f>
        <v>3.6445254869457103E-3</v>
      </c>
      <c r="CC5" s="2">
        <v>225</v>
      </c>
      <c r="CD5" s="12">
        <f t="shared" ref="CD5:CD18" si="34">(CC5-101)/(920-101)*381</f>
        <v>57.684981684981679</v>
      </c>
      <c r="CE5" s="1">
        <v>0.22418571428571429</v>
      </c>
      <c r="CF5" s="26">
        <f t="shared" ref="CF5:CF18" si="35">((CD5-CD4)/2)+CD4</f>
        <v>28.842490842490839</v>
      </c>
      <c r="CG5" s="14">
        <f t="shared" ref="CG5:CG17" si="36">(CE5-CE4)/(CD5-CD4)</f>
        <v>3.8863792227584459E-3</v>
      </c>
      <c r="CH5" s="2">
        <v>224</v>
      </c>
      <c r="CI5" s="12">
        <f t="shared" ref="CI5:CI20" si="37">(CH5-100)/(922-100)*381</f>
        <v>57.474452554744531</v>
      </c>
      <c r="CJ5" s="1">
        <v>0.19539999999999999</v>
      </c>
      <c r="CK5" s="26">
        <f t="shared" ref="CK5:CK20" si="38">((CI5-CI4)/2)+CI4</f>
        <v>28.737226277372265</v>
      </c>
      <c r="CL5" s="14">
        <f t="shared" ref="CL5:CL19" si="39">(CJ5-CJ4)/(CI5-CI4)</f>
        <v>3.3997713995427988E-3</v>
      </c>
      <c r="CM5" s="2">
        <v>217</v>
      </c>
      <c r="CN5" s="12">
        <f t="shared" ref="CN5:CN21" si="40">(CM5-102)/(921-102)*381</f>
        <v>53.498168498168496</v>
      </c>
      <c r="CO5" s="1">
        <v>0.2228</v>
      </c>
      <c r="CP5" s="26">
        <f t="shared" ref="CP5:CP21" si="41">((CN5-CN4)/2)+CN4</f>
        <v>26.749084249084248</v>
      </c>
      <c r="CQ5" s="14">
        <f t="shared" ref="CQ5:CQ20" si="42">(CO5-CO4)/(CN5-CN4)</f>
        <v>4.1646285518657997E-3</v>
      </c>
      <c r="CR5" s="63">
        <v>229</v>
      </c>
      <c r="CS5" s="12">
        <f t="shared" ref="CS5:CS17" si="43">(CR5-102)/(921-102)*381</f>
        <v>59.08058608058608</v>
      </c>
      <c r="CT5" s="1">
        <v>0.28832600000000003</v>
      </c>
      <c r="CU5" s="26">
        <f t="shared" ref="CU5:CU17" si="44">((CS5-CS4)/2)+CS4</f>
        <v>29.54029304029304</v>
      </c>
      <c r="CV5" s="14">
        <f t="shared" ref="CV5:CV16" si="45">(CT5-CT4)/(CS5-CS4)</f>
        <v>4.8802156364312734E-3</v>
      </c>
      <c r="CW5" s="2">
        <v>231</v>
      </c>
      <c r="CX5" s="12">
        <f t="shared" ref="CX5:CX19" si="46">(CW5-103)/(919-103)*381</f>
        <v>59.764705882352942</v>
      </c>
      <c r="CY5" s="1">
        <v>0.2717</v>
      </c>
      <c r="CZ5" s="26">
        <f t="shared" ref="CZ5:CZ19" si="47">((CX5-CX4)/2)+CX4</f>
        <v>29.882352941176471</v>
      </c>
      <c r="DA5" s="14">
        <f t="shared" ref="DA5:DA18" si="48">(CY5-CY4)/(CX5-CX4)</f>
        <v>4.5461614173228342E-3</v>
      </c>
      <c r="DB5" s="63">
        <v>229</v>
      </c>
      <c r="DC5" s="12">
        <f t="shared" ref="DC5:DC18" si="49">(DB5-103)/(919-103)*381</f>
        <v>58.830882352941181</v>
      </c>
      <c r="DD5" s="1">
        <v>0.25419999999999998</v>
      </c>
      <c r="DE5" s="26">
        <f t="shared" ref="DE5:DE18" si="50">((DC5-DC4)/2)+DC4</f>
        <v>29.415441176470591</v>
      </c>
      <c r="DF5" s="14">
        <f t="shared" ref="DF5:DF17" si="51">(DD5-DD4)/(DC5-DC4)</f>
        <v>4.3208598925134354E-3</v>
      </c>
      <c r="DG5" s="2">
        <v>220</v>
      </c>
      <c r="DH5" s="12">
        <f t="shared" si="6"/>
        <v>54.22822085889571</v>
      </c>
      <c r="DI5" s="1">
        <v>0.23366000000000001</v>
      </c>
      <c r="DJ5" s="26">
        <f t="shared" ref="DJ5:DJ20" si="52">((DH5-DH4)/2)+DH4</f>
        <v>27.114110429447855</v>
      </c>
      <c r="DK5" s="14">
        <f t="shared" ref="DK5:DK19" si="53">(DI5-DI4)/(DH5-DH4)</f>
        <v>4.3088265906416866E-3</v>
      </c>
      <c r="DL5" s="2">
        <v>226</v>
      </c>
      <c r="DM5" s="12">
        <f t="shared" si="7"/>
        <v>57.430147058823529</v>
      </c>
      <c r="DN5" s="1">
        <v>0.26219999999999999</v>
      </c>
      <c r="DO5" s="26">
        <f t="shared" ref="DO5:DO18" si="54">((DM5-DM4)/2)+DM4</f>
        <v>28.715073529411764</v>
      </c>
      <c r="DP5" s="35">
        <f t="shared" ref="DP5:DP17" si="55">(DN5-DN4)/(DM5-DM4)</f>
        <v>4.5655463798732476E-3</v>
      </c>
      <c r="DQ5" s="2">
        <v>237</v>
      </c>
      <c r="DR5" s="12">
        <f t="shared" si="8"/>
        <v>62.489596083231326</v>
      </c>
      <c r="DS5" s="1">
        <v>0.28129999999999999</v>
      </c>
      <c r="DT5" s="26">
        <f t="shared" ref="DT5:DT19" si="56">((DR5-DR4)/2)+DR4</f>
        <v>31.244798041615663</v>
      </c>
      <c r="DU5" s="14">
        <f t="shared" ref="DU5:DU18" si="57">(DS5-DS4)/(DR5-DR4)</f>
        <v>4.5015493399146005E-3</v>
      </c>
      <c r="DV5" s="2">
        <v>223</v>
      </c>
      <c r="DW5" s="12">
        <f t="shared" si="9"/>
        <v>56.029411764705884</v>
      </c>
      <c r="DX5" s="1">
        <v>0.25140000000000001</v>
      </c>
      <c r="DY5" s="26">
        <f t="shared" ref="DY5:DY20" si="58">((DW5-DW4)/2)+DW4</f>
        <v>28.014705882352942</v>
      </c>
      <c r="DZ5" s="14">
        <f t="shared" ref="DZ5:DZ19" si="59">(DX5-DX4)/(DW5-DW4)</f>
        <v>4.486929133858268E-3</v>
      </c>
      <c r="EA5" s="2">
        <v>216</v>
      </c>
      <c r="EB5" s="12">
        <f t="shared" si="10"/>
        <v>53.162790697674417</v>
      </c>
      <c r="EC5" s="1">
        <v>0.22750000000000001</v>
      </c>
      <c r="ED5" s="26">
        <f t="shared" ref="ED5:ED19" si="60">((EB5-EB4)/2)+EB4</f>
        <v>26.581395348837209</v>
      </c>
      <c r="EE5" s="14">
        <f t="shared" ref="EE5:EE18" si="61">(EC5-EC4)/(EB5-EB4)</f>
        <v>4.2793088363954511E-3</v>
      </c>
      <c r="EF5" s="63">
        <v>213</v>
      </c>
      <c r="EG5" s="12">
        <f t="shared" si="11"/>
        <v>52.567765567765569</v>
      </c>
      <c r="EH5" s="1">
        <v>0.23760000000000001</v>
      </c>
      <c r="EI5" s="26">
        <f t="shared" ref="EI5:EI18" si="62">((EG5-EG4)/2)+EG4</f>
        <v>26.283882783882785</v>
      </c>
      <c r="EJ5" s="35">
        <f t="shared" ref="EJ5:EJ17" si="63">(EH5-EH4)/(EG5-EG4)</f>
        <v>4.519880147724897E-3</v>
      </c>
      <c r="EK5" s="2">
        <v>218</v>
      </c>
      <c r="EL5" s="12">
        <f t="shared" si="12"/>
        <v>54.893772893772891</v>
      </c>
      <c r="EM5" s="1">
        <v>0.26069999999999999</v>
      </c>
      <c r="EN5" s="26">
        <f t="shared" ref="EN5:EN18" si="64">((EL5-EL4)/2)+EL4</f>
        <v>27.446886446886445</v>
      </c>
      <c r="EO5" s="14">
        <f t="shared" ref="EO5:EO17" si="65">(EM5-EM4)/(EL5-EL4)</f>
        <v>4.7491725610569867E-3</v>
      </c>
      <c r="EP5" s="2">
        <v>221</v>
      </c>
      <c r="EQ5" s="12">
        <f t="shared" si="13"/>
        <v>56.289377289377292</v>
      </c>
      <c r="ER5" s="1">
        <v>0.26100000000000001</v>
      </c>
      <c r="ES5" s="26">
        <f t="shared" ref="ES5:ES17" si="66">((EQ5-EQ4)/2)+EQ4</f>
        <v>28.144688644688646</v>
      </c>
      <c r="ET5" s="35">
        <f t="shared" ref="ET5:ET16" si="67">(ER5-ER4)/(EQ5-EQ4)</f>
        <v>4.6367540834255224E-3</v>
      </c>
      <c r="EU5" s="2">
        <v>212</v>
      </c>
      <c r="EV5" s="12">
        <f t="shared" si="14"/>
        <v>52.102564102564109</v>
      </c>
      <c r="EW5" s="1">
        <v>0.21859999999999999</v>
      </c>
      <c r="EX5" s="26">
        <f t="shared" ref="EX5:EX18" si="68">((EV5-EV4)/2)+EV4</f>
        <v>26.051282051282055</v>
      </c>
      <c r="EY5" s="14">
        <f t="shared" ref="EY5:EY17" si="69">(EW5-EW4)/(EV5-EV4)</f>
        <v>4.1955708661417313E-3</v>
      </c>
      <c r="EZ5" s="2">
        <v>202</v>
      </c>
      <c r="FA5" s="12">
        <f>(EZ5-100)/(922-100)*381</f>
        <v>47.277372262773724</v>
      </c>
      <c r="FB5" s="1">
        <v>0.18</v>
      </c>
      <c r="FC5" s="26">
        <f t="shared" ref="FC5:FC18" si="70">((FA5-FA4)/2)+FA4</f>
        <v>23.638686131386862</v>
      </c>
      <c r="FD5" s="14">
        <f t="shared" ref="FD5:FD17" si="71">(FB5-FB4)/(FA5-FA4)</f>
        <v>3.8073182028716995E-3</v>
      </c>
      <c r="FE5" s="2">
        <v>215</v>
      </c>
      <c r="FF5" s="12">
        <f t="shared" ref="FF5:FF19" si="72">(FE5-100)/(915-100)*381</f>
        <v>53.760736196319016</v>
      </c>
      <c r="FG5" s="1">
        <v>0.24</v>
      </c>
      <c r="FH5" s="13">
        <f>((FF5-FF4)/2)+FF4</f>
        <v>26.880368098159508</v>
      </c>
      <c r="FI5" s="14">
        <f>(FG5-FG4)/(FF5-FF4)</f>
        <v>4.4642245806230741E-3</v>
      </c>
      <c r="FJ5" s="18">
        <v>207.5</v>
      </c>
      <c r="FK5" s="28">
        <f t="shared" ref="FK5:FK18" si="73">(FJ5-100)/(917.5-100)*381</f>
        <v>50.100917431192663</v>
      </c>
      <c r="FL5" s="13">
        <v>0.18</v>
      </c>
      <c r="FM5" s="13">
        <f>((FK5-FK4)/2)+FK4</f>
        <v>25.050458715596331</v>
      </c>
      <c r="FN5" s="29">
        <f>(FL5-FL4)/(FK5-FK4)</f>
        <v>3.5927485808459987E-3</v>
      </c>
      <c r="FO5" s="18">
        <v>205</v>
      </c>
      <c r="FP5" s="28">
        <f t="shared" ref="FP5:FP19" si="74">(FO5-100)/(912-100)*381</f>
        <v>49.267241379310349</v>
      </c>
      <c r="FQ5" s="13">
        <v>0.1825</v>
      </c>
      <c r="FR5" s="13">
        <f>((FP5-FP4)/2)+FP4</f>
        <v>24.633620689655174</v>
      </c>
      <c r="FS5" s="29">
        <f>(FQ5-FQ4)/(FP5-FP4)</f>
        <v>3.7042869641294835E-3</v>
      </c>
      <c r="FT5" s="18">
        <v>155</v>
      </c>
      <c r="FU5" s="28">
        <f t="shared" ref="FU5:FU25" si="75">(FT5-100)/(915-100)*381</f>
        <v>25.711656441717793</v>
      </c>
      <c r="FV5" s="13">
        <v>7.4999999999999997E-2</v>
      </c>
      <c r="FW5" s="13">
        <f>((FU5-FU4)/2)+FU4</f>
        <v>12.855828220858896</v>
      </c>
      <c r="FX5" s="29">
        <f>(FV5-FV4)/(FU5-FU4)</f>
        <v>2.9169649248389404E-3</v>
      </c>
    </row>
    <row r="6" spans="2:180" x14ac:dyDescent="0.25">
      <c r="B6" s="2">
        <v>87</v>
      </c>
      <c r="C6" s="1">
        <v>0.45800168642998812</v>
      </c>
      <c r="D6" s="7">
        <v>72</v>
      </c>
      <c r="E6" s="3">
        <v>7.4572094835012419E-3</v>
      </c>
      <c r="F6" s="59">
        <v>87</v>
      </c>
      <c r="G6" s="13">
        <v>0.46870000000000001</v>
      </c>
      <c r="H6" s="26">
        <f t="shared" ref="H6:H20" si="76">((F6-F5)/2)+F5</f>
        <v>72.5</v>
      </c>
      <c r="I6" s="29">
        <f t="shared" ref="I6:I19" si="77">(G6-G5)/(F6-F5)</f>
        <v>8.1034482758620702E-3</v>
      </c>
      <c r="J6" s="52">
        <v>88</v>
      </c>
      <c r="K6" s="1">
        <v>0.44269999999999998</v>
      </c>
      <c r="L6" s="26">
        <f t="shared" ref="L6:L19" si="78">((J6-J5)/2)+J5</f>
        <v>73</v>
      </c>
      <c r="M6" s="14">
        <f t="shared" ref="M6:M18" si="79">(K6-K5)/(J6-J5)</f>
        <v>7.069999999999999E-3</v>
      </c>
      <c r="N6" s="52">
        <v>85</v>
      </c>
      <c r="O6" s="1">
        <v>0.40600000000000003</v>
      </c>
      <c r="P6" s="26">
        <f t="shared" ref="P6:P19" si="80">((N6-N5)/2)+N5</f>
        <v>67.5</v>
      </c>
      <c r="Q6" s="14">
        <f t="shared" ref="Q6:Q18" si="81">(O6-O5)/(N6-N5)</f>
        <v>6.8742857142857156E-3</v>
      </c>
      <c r="R6" s="52">
        <v>92</v>
      </c>
      <c r="S6" s="1">
        <v>0.40955999999999998</v>
      </c>
      <c r="T6" s="26">
        <f t="shared" ref="T6:T19" si="82">((R6-R5)/2)+R5</f>
        <v>75</v>
      </c>
      <c r="U6" s="14">
        <f t="shared" ref="U6:U18" si="83">(S6-S5)/(R6-R5)</f>
        <v>5.8105882352941169E-3</v>
      </c>
      <c r="V6" s="52">
        <v>88</v>
      </c>
      <c r="W6" s="1">
        <v>0.33528666666666662</v>
      </c>
      <c r="X6" s="26">
        <f t="shared" ref="X6:X15" si="84">((V6-V5)/2)+V5</f>
        <v>73</v>
      </c>
      <c r="Y6" s="14">
        <f t="shared" ref="Y6:Y14" si="85">(W6-W5)/(V6-V5)</f>
        <v>6.2162222222222211E-3</v>
      </c>
      <c r="Z6" s="2">
        <v>320</v>
      </c>
      <c r="AA6" s="12">
        <f t="shared" si="0"/>
        <v>96.286577992744853</v>
      </c>
      <c r="AB6" s="1">
        <v>0.43913333333333338</v>
      </c>
      <c r="AC6" s="26">
        <f t="shared" si="15"/>
        <v>82.004836759371216</v>
      </c>
      <c r="AD6" s="14">
        <f t="shared" si="16"/>
        <v>7.5533506900347155E-3</v>
      </c>
      <c r="AE6" s="2">
        <v>268</v>
      </c>
      <c r="AF6" s="12">
        <f t="shared" si="1"/>
        <v>72.131067961165044</v>
      </c>
      <c r="AG6" s="1">
        <v>0.36676666666666669</v>
      </c>
      <c r="AH6" s="26">
        <f t="shared" si="17"/>
        <v>58.953276699029125</v>
      </c>
      <c r="AI6" s="14">
        <f t="shared" si="18"/>
        <v>6.0961151785851346E-3</v>
      </c>
      <c r="AJ6" s="2">
        <v>315</v>
      </c>
      <c r="AK6" s="12">
        <f t="shared" si="2"/>
        <v>94.210909090909098</v>
      </c>
      <c r="AL6" s="1">
        <v>0.41897000000000001</v>
      </c>
      <c r="AM6" s="26">
        <f t="shared" si="19"/>
        <v>78.278181818181821</v>
      </c>
      <c r="AN6" s="14">
        <f t="shared" si="20"/>
        <v>6.4298470843318477E-3</v>
      </c>
      <c r="AO6" s="2">
        <v>290</v>
      </c>
      <c r="AP6" s="12">
        <f t="shared" si="3"/>
        <v>85.325748502994017</v>
      </c>
      <c r="AQ6" s="1">
        <v>0.31442500000000001</v>
      </c>
      <c r="AR6" s="26">
        <f t="shared" si="21"/>
        <v>67.986826347305396</v>
      </c>
      <c r="AS6" s="14">
        <f t="shared" si="22"/>
        <v>4.6686869733388574E-3</v>
      </c>
      <c r="AT6" s="2">
        <v>300</v>
      </c>
      <c r="AU6" s="12">
        <f t="shared" si="4"/>
        <v>89.88862275449101</v>
      </c>
      <c r="AV6" s="1">
        <v>0.43140000000000001</v>
      </c>
      <c r="AW6" s="26">
        <f t="shared" si="23"/>
        <v>74.602994011976051</v>
      </c>
      <c r="AX6" s="14">
        <f t="shared" si="24"/>
        <v>6.83321581071023E-3</v>
      </c>
      <c r="AY6" s="2">
        <v>296</v>
      </c>
      <c r="AZ6" s="12">
        <f t="shared" si="5"/>
        <v>87.817527010804326</v>
      </c>
      <c r="BA6" s="1">
        <v>0.37146547619047621</v>
      </c>
      <c r="BB6" s="26">
        <f t="shared" si="25"/>
        <v>73.409963985594231</v>
      </c>
      <c r="BC6" s="14">
        <f t="shared" si="26"/>
        <v>5.5078132594536785E-3</v>
      </c>
      <c r="BD6" s="2">
        <v>260</v>
      </c>
      <c r="BE6" s="12">
        <f t="shared" si="27"/>
        <v>74.16058394160585</v>
      </c>
      <c r="BF6" s="1">
        <v>0.38012000000000001</v>
      </c>
      <c r="BG6" s="26">
        <f t="shared" ref="BG6:BG19" si="86">((BE6-BE5)/2)+BE5</f>
        <v>61.414233576642346</v>
      </c>
      <c r="BH6" s="14">
        <f t="shared" ref="BH6:BH19" si="87">(BF6-BF5)/(BE6-BE5)</f>
        <v>7.2707086614173209E-3</v>
      </c>
      <c r="BI6" s="2">
        <v>260</v>
      </c>
      <c r="BJ6" s="12">
        <f t="shared" si="28"/>
        <v>76.292475728155338</v>
      </c>
      <c r="BK6" s="1">
        <v>0.28927000000000003</v>
      </c>
      <c r="BL6" s="26">
        <f t="shared" ref="BL6:BL19" si="88">((BJ6-BJ5)/2)+BJ5</f>
        <v>61.496359223300971</v>
      </c>
      <c r="BM6" s="14">
        <f t="shared" ref="BM6:BM18" si="89">(BK6-BK5)/(BJ6-BJ5)</f>
        <v>5.4943471128608944E-3</v>
      </c>
      <c r="BN6" s="2">
        <v>277</v>
      </c>
      <c r="BO6" s="12">
        <f t="shared" si="29"/>
        <v>84.460414129110831</v>
      </c>
      <c r="BP6" s="1">
        <v>0.27295999999999998</v>
      </c>
      <c r="BQ6" s="26">
        <f t="shared" ref="BQ6:BQ19" si="90">((BO6-BO5)/2)+BO5</f>
        <v>67.289890377588307</v>
      </c>
      <c r="BR6" s="14">
        <f t="shared" ref="BR6:BR18" si="91">(BP6-BP5)/(BO6-BO5)</f>
        <v>4.3266006951833726E-3</v>
      </c>
      <c r="BS6" s="2">
        <v>290</v>
      </c>
      <c r="BT6" s="12">
        <f t="shared" si="30"/>
        <v>88.745121951219517</v>
      </c>
      <c r="BU6" s="1">
        <v>0.4572</v>
      </c>
      <c r="BV6" s="26">
        <f t="shared" ref="BV6:BV20" si="92">((BT6-BT5)/2)+BT5</f>
        <v>74.341463414634148</v>
      </c>
      <c r="BW6" s="14">
        <f t="shared" ref="BW6:BW19" si="93">(BU6-BU5)/(BT6-BT5)</f>
        <v>7.2551011768690193E-3</v>
      </c>
      <c r="BX6" s="2">
        <v>257</v>
      </c>
      <c r="BY6" s="12">
        <f t="shared" si="31"/>
        <v>73.501831501831504</v>
      </c>
      <c r="BZ6" s="1">
        <v>0.35284222222222222</v>
      </c>
      <c r="CA6" s="26">
        <f t="shared" si="32"/>
        <v>58.84798534798535</v>
      </c>
      <c r="CB6" s="14">
        <f t="shared" si="33"/>
        <v>6.5435228929717126E-3</v>
      </c>
      <c r="CC6" s="2">
        <v>290</v>
      </c>
      <c r="CD6" s="12">
        <f t="shared" si="34"/>
        <v>87.923076923076934</v>
      </c>
      <c r="CE6" s="1">
        <v>0.4617857142857143</v>
      </c>
      <c r="CF6" s="26">
        <f t="shared" si="35"/>
        <v>72.804029304029314</v>
      </c>
      <c r="CG6" s="14">
        <f t="shared" si="36"/>
        <v>7.8576377952755856E-3</v>
      </c>
      <c r="CH6" s="2">
        <v>290</v>
      </c>
      <c r="CI6" s="12">
        <f t="shared" si="37"/>
        <v>88.065693430656935</v>
      </c>
      <c r="CJ6" s="1">
        <v>0.39069999999999999</v>
      </c>
      <c r="CK6" s="26">
        <f t="shared" si="38"/>
        <v>72.770072992700733</v>
      </c>
      <c r="CL6" s="14">
        <f t="shared" si="39"/>
        <v>6.3841803865425919E-3</v>
      </c>
      <c r="CM6" s="2">
        <v>281</v>
      </c>
      <c r="CN6" s="12">
        <f t="shared" si="40"/>
        <v>83.271062271062277</v>
      </c>
      <c r="CO6" s="1">
        <v>0.43369999999999997</v>
      </c>
      <c r="CP6" s="26">
        <f t="shared" si="41"/>
        <v>68.384615384615387</v>
      </c>
      <c r="CQ6" s="14">
        <f t="shared" si="42"/>
        <v>7.083624507874013E-3</v>
      </c>
      <c r="CR6" s="63">
        <v>293</v>
      </c>
      <c r="CS6" s="12">
        <f t="shared" si="43"/>
        <v>88.853479853479854</v>
      </c>
      <c r="CT6" s="1">
        <v>0.49166700000000002</v>
      </c>
      <c r="CU6" s="26">
        <f t="shared" si="44"/>
        <v>73.967032967032964</v>
      </c>
      <c r="CV6" s="14">
        <f t="shared" si="45"/>
        <v>6.8297358513779525E-3</v>
      </c>
      <c r="CW6" s="2">
        <v>310</v>
      </c>
      <c r="CX6" s="12">
        <f t="shared" si="46"/>
        <v>96.650735294117638</v>
      </c>
      <c r="CY6" s="1">
        <v>0.57550000000000001</v>
      </c>
      <c r="CZ6" s="26">
        <f t="shared" si="47"/>
        <v>78.20772058823529</v>
      </c>
      <c r="DA6" s="14">
        <f t="shared" si="48"/>
        <v>8.2361806040067796E-3</v>
      </c>
      <c r="DB6" s="63">
        <v>300</v>
      </c>
      <c r="DC6" s="12">
        <f t="shared" si="49"/>
        <v>91.981617647058826</v>
      </c>
      <c r="DD6" s="1">
        <v>0.53759999999999997</v>
      </c>
      <c r="DE6" s="26">
        <f t="shared" si="50"/>
        <v>75.40625</v>
      </c>
      <c r="DF6" s="14">
        <f t="shared" si="51"/>
        <v>8.5488299878008212E-3</v>
      </c>
      <c r="DG6" s="2">
        <v>282</v>
      </c>
      <c r="DH6" s="12">
        <f t="shared" si="6"/>
        <v>83.212269938650309</v>
      </c>
      <c r="DI6" s="1">
        <v>0.45555000000000001</v>
      </c>
      <c r="DJ6" s="26">
        <f t="shared" si="52"/>
        <v>68.720245398773017</v>
      </c>
      <c r="DK6" s="14">
        <f t="shared" si="53"/>
        <v>7.6555901278469235E-3</v>
      </c>
      <c r="DL6" s="2">
        <v>282</v>
      </c>
      <c r="DM6" s="12">
        <f t="shared" si="7"/>
        <v>83.577205882352942</v>
      </c>
      <c r="DN6" s="1">
        <v>0.48459999999999998</v>
      </c>
      <c r="DO6" s="26">
        <f t="shared" si="54"/>
        <v>70.503676470588232</v>
      </c>
      <c r="DP6" s="35">
        <f t="shared" si="55"/>
        <v>8.5057367829021371E-3</v>
      </c>
      <c r="DQ6" s="2">
        <v>300</v>
      </c>
      <c r="DR6" s="12">
        <f t="shared" si="8"/>
        <v>91.869033047735627</v>
      </c>
      <c r="DS6" s="1">
        <v>0.5514</v>
      </c>
      <c r="DT6" s="26">
        <f t="shared" si="56"/>
        <v>77.17931456548348</v>
      </c>
      <c r="DU6" s="14">
        <f t="shared" si="57"/>
        <v>9.1935049785443444E-3</v>
      </c>
      <c r="DV6" s="2">
        <v>281</v>
      </c>
      <c r="DW6" s="12">
        <f t="shared" si="9"/>
        <v>83.110294117647058</v>
      </c>
      <c r="DX6" s="1">
        <v>0.45979999999999999</v>
      </c>
      <c r="DY6" s="26">
        <f t="shared" si="58"/>
        <v>69.569852941176464</v>
      </c>
      <c r="DZ6" s="14">
        <f t="shared" si="59"/>
        <v>7.6954656530002713E-3</v>
      </c>
      <c r="EA6" s="2">
        <v>278</v>
      </c>
      <c r="EB6" s="12">
        <f t="shared" si="10"/>
        <v>82.075887392900853</v>
      </c>
      <c r="EC6" s="1">
        <v>0.47539999999999999</v>
      </c>
      <c r="ED6" s="26">
        <f t="shared" si="60"/>
        <v>67.619339045287632</v>
      </c>
      <c r="EE6" s="14">
        <f t="shared" si="61"/>
        <v>8.5739691812716963E-3</v>
      </c>
      <c r="EF6" s="63">
        <v>276</v>
      </c>
      <c r="EG6" s="12">
        <f t="shared" si="11"/>
        <v>81.875457875457883</v>
      </c>
      <c r="EH6" s="1">
        <v>0.47270000000000001</v>
      </c>
      <c r="EI6" s="26">
        <f t="shared" si="62"/>
        <v>67.221611721611723</v>
      </c>
      <c r="EJ6" s="35">
        <f t="shared" si="63"/>
        <v>8.0217847769028863E-3</v>
      </c>
      <c r="EK6" s="2">
        <v>279</v>
      </c>
      <c r="EL6" s="12">
        <f t="shared" si="12"/>
        <v>83.271062271062277</v>
      </c>
      <c r="EM6" s="1">
        <v>0.50290000000000001</v>
      </c>
      <c r="EN6" s="26">
        <f t="shared" si="64"/>
        <v>69.082417582417577</v>
      </c>
      <c r="EO6" s="14">
        <f t="shared" si="65"/>
        <v>8.5349941912998568E-3</v>
      </c>
      <c r="EP6" s="2">
        <v>284</v>
      </c>
      <c r="EQ6" s="12">
        <f t="shared" si="13"/>
        <v>85.597069597069606</v>
      </c>
      <c r="ER6" s="1">
        <v>0.51119999999999999</v>
      </c>
      <c r="ES6" s="26">
        <f t="shared" si="66"/>
        <v>70.943223443223445</v>
      </c>
      <c r="ET6" s="35">
        <f t="shared" si="67"/>
        <v>8.5370078740157462E-3</v>
      </c>
      <c r="EU6" s="2">
        <v>276</v>
      </c>
      <c r="EV6" s="12">
        <f t="shared" si="14"/>
        <v>81.875457875457883</v>
      </c>
      <c r="EW6" s="1">
        <v>0.44419999999999998</v>
      </c>
      <c r="EX6" s="26">
        <f t="shared" si="68"/>
        <v>66.989010989010993</v>
      </c>
      <c r="EY6" s="14">
        <f t="shared" si="69"/>
        <v>7.5773622047244091E-3</v>
      </c>
      <c r="EZ6" s="2">
        <v>275</v>
      </c>
      <c r="FA6" s="12">
        <f t="shared" ref="FA6:FA18" si="94">(EZ6-100)/(922-100)*381</f>
        <v>81.113138686131379</v>
      </c>
      <c r="FB6" s="1">
        <v>0.47</v>
      </c>
      <c r="FC6" s="26">
        <f t="shared" si="70"/>
        <v>64.195255474452551</v>
      </c>
      <c r="FD6" s="14">
        <f t="shared" si="71"/>
        <v>8.5708122101175732E-3</v>
      </c>
      <c r="FE6" s="2">
        <v>280</v>
      </c>
      <c r="FF6" s="12">
        <f t="shared" si="72"/>
        <v>84.147239263803684</v>
      </c>
      <c r="FG6" s="1">
        <v>0.49</v>
      </c>
      <c r="FH6" s="13">
        <f t="shared" ref="FH6:FH19" si="95">((FF6-FF5)/2)+FF5</f>
        <v>68.953987730061357</v>
      </c>
      <c r="FI6" s="14">
        <f t="shared" ref="FI6:FI18" si="96">(FG6-FG5)/(FF6-FF5)</f>
        <v>8.2273369674944457E-3</v>
      </c>
      <c r="FJ6" s="18">
        <v>272.5</v>
      </c>
      <c r="FK6" s="28">
        <f t="shared" si="73"/>
        <v>80.394495412844037</v>
      </c>
      <c r="FL6" s="13">
        <v>0.43</v>
      </c>
      <c r="FM6" s="13">
        <f t="shared" ref="FM6:FM18" si="97">((FK6-FK5)/2)+FK5</f>
        <v>65.247706422018354</v>
      </c>
      <c r="FN6" s="29">
        <f t="shared" ref="FN6:FN17" si="98">(FL6-FL5)/(FK6-FK5)</f>
        <v>8.2525741974560883E-3</v>
      </c>
      <c r="FO6" s="18">
        <v>277.5</v>
      </c>
      <c r="FP6" s="28">
        <f t="shared" si="74"/>
        <v>83.285098522167488</v>
      </c>
      <c r="FQ6" s="13">
        <v>0.46250000000000002</v>
      </c>
      <c r="FR6" s="13">
        <f t="shared" ref="FR6:FR19" si="99">((FP6-FP5)/2)+FP5</f>
        <v>66.276169950738918</v>
      </c>
      <c r="FS6" s="29">
        <f t="shared" ref="FS6:FS18" si="100">(FQ6-FQ5)/(FP6-FP5)</f>
        <v>8.2309711286089257E-3</v>
      </c>
      <c r="FT6" s="18">
        <v>205</v>
      </c>
      <c r="FU6" s="28">
        <f t="shared" si="75"/>
        <v>49.085889570552148</v>
      </c>
      <c r="FV6" s="13">
        <v>0.17499999999999999</v>
      </c>
      <c r="FW6" s="13">
        <f t="shared" ref="FW6:FW25" si="101">((FU6-FU5)/2)+FU5</f>
        <v>37.398773006134974</v>
      </c>
      <c r="FX6" s="29">
        <f t="shared" ref="FX6:FX24" si="102">(FV6-FV5)/(FU6-FU5)</f>
        <v>4.278215223097113E-3</v>
      </c>
    </row>
    <row r="7" spans="2:180" x14ac:dyDescent="0.25">
      <c r="B7" s="2">
        <v>112</v>
      </c>
      <c r="C7" s="1">
        <v>0.68931138694201377</v>
      </c>
      <c r="D7" s="7">
        <v>99.5</v>
      </c>
      <c r="E7" s="3">
        <v>9.2523880204810251E-3</v>
      </c>
      <c r="F7" s="59">
        <v>107</v>
      </c>
      <c r="G7" s="13">
        <v>0.66300000000000003</v>
      </c>
      <c r="H7" s="26">
        <f t="shared" si="76"/>
        <v>97</v>
      </c>
      <c r="I7" s="29">
        <f t="shared" si="77"/>
        <v>9.7150000000000014E-3</v>
      </c>
      <c r="J7" s="52">
        <v>107</v>
      </c>
      <c r="K7" s="1">
        <v>0.63590000000000002</v>
      </c>
      <c r="L7" s="26">
        <f t="shared" si="78"/>
        <v>97.5</v>
      </c>
      <c r="M7" s="14">
        <f t="shared" si="79"/>
        <v>1.0168421052631582E-2</v>
      </c>
      <c r="N7" s="52">
        <v>105</v>
      </c>
      <c r="O7" s="1">
        <v>0.60420000000000007</v>
      </c>
      <c r="P7" s="26">
        <f t="shared" si="80"/>
        <v>95</v>
      </c>
      <c r="Q7" s="14">
        <f t="shared" si="81"/>
        <v>9.9100000000000021E-3</v>
      </c>
      <c r="R7" s="52">
        <v>117</v>
      </c>
      <c r="S7" s="1">
        <v>0.64566000000000001</v>
      </c>
      <c r="T7" s="26">
        <f t="shared" si="82"/>
        <v>104.5</v>
      </c>
      <c r="U7" s="14">
        <f t="shared" si="83"/>
        <v>9.444000000000001E-3</v>
      </c>
      <c r="V7" s="52">
        <v>118</v>
      </c>
      <c r="W7" s="1">
        <v>0.50358666666666663</v>
      </c>
      <c r="X7" s="26">
        <f t="shared" si="84"/>
        <v>103</v>
      </c>
      <c r="Y7" s="14">
        <f t="shared" si="85"/>
        <v>5.6100000000000004E-3</v>
      </c>
      <c r="Z7" s="2">
        <v>375</v>
      </c>
      <c r="AA7" s="12">
        <f t="shared" si="0"/>
        <v>121.62515114873035</v>
      </c>
      <c r="AB7" s="1">
        <v>0.67363333333333331</v>
      </c>
      <c r="AC7" s="26">
        <f t="shared" si="15"/>
        <v>108.9558645707376</v>
      </c>
      <c r="AD7" s="14">
        <f t="shared" si="16"/>
        <v>9.2546647578143574E-3</v>
      </c>
      <c r="AE7" s="2">
        <v>318</v>
      </c>
      <c r="AF7" s="12">
        <f t="shared" si="1"/>
        <v>95.25</v>
      </c>
      <c r="AG7" s="1">
        <v>0.50756000000000001</v>
      </c>
      <c r="AH7" s="26">
        <f t="shared" si="17"/>
        <v>83.690533980582529</v>
      </c>
      <c r="AI7" s="14">
        <f t="shared" si="18"/>
        <v>6.0899583552055979E-3</v>
      </c>
      <c r="AJ7" s="2">
        <v>362</v>
      </c>
      <c r="AK7" s="12">
        <f t="shared" si="2"/>
        <v>115.91636363636364</v>
      </c>
      <c r="AL7" s="1">
        <v>0.61106555555555553</v>
      </c>
      <c r="AM7" s="26">
        <f t="shared" si="19"/>
        <v>105.06363636363636</v>
      </c>
      <c r="AN7" s="14">
        <f t="shared" si="20"/>
        <v>8.8501051730235838E-3</v>
      </c>
      <c r="AO7" s="2">
        <v>346</v>
      </c>
      <c r="AP7" s="12">
        <f t="shared" si="3"/>
        <v>110.87784431137723</v>
      </c>
      <c r="AQ7" s="1">
        <v>0.47172500000000001</v>
      </c>
      <c r="AR7" s="26">
        <f t="shared" si="21"/>
        <v>98.101796407185617</v>
      </c>
      <c r="AS7" s="14">
        <f t="shared" si="22"/>
        <v>6.1560508061492356E-3</v>
      </c>
      <c r="AT7" s="2">
        <v>355</v>
      </c>
      <c r="AU7" s="12">
        <f t="shared" si="4"/>
        <v>114.98443113772454</v>
      </c>
      <c r="AV7" s="1">
        <v>0.59379999999999999</v>
      </c>
      <c r="AW7" s="26">
        <f t="shared" si="23"/>
        <v>102.43652694610778</v>
      </c>
      <c r="AX7" s="14">
        <f t="shared" si="24"/>
        <v>6.4712001908852302E-3</v>
      </c>
      <c r="AY7" s="2">
        <v>337</v>
      </c>
      <c r="AZ7" s="12">
        <f t="shared" si="5"/>
        <v>106.5702280912365</v>
      </c>
      <c r="BA7" s="1">
        <v>0.53221880952380951</v>
      </c>
      <c r="BB7" s="26">
        <f t="shared" si="25"/>
        <v>97.193877551020421</v>
      </c>
      <c r="BC7" s="14">
        <f t="shared" si="26"/>
        <v>8.5722762093762648E-3</v>
      </c>
      <c r="BD7" s="2">
        <v>313</v>
      </c>
      <c r="BE7" s="12">
        <f t="shared" si="27"/>
        <v>98.726277372262786</v>
      </c>
      <c r="BF7" s="1">
        <v>0.59562999999999999</v>
      </c>
      <c r="BG7" s="26">
        <f t="shared" si="86"/>
        <v>86.443430656934311</v>
      </c>
      <c r="BH7" s="14">
        <f t="shared" si="87"/>
        <v>8.7728034467389679E-3</v>
      </c>
      <c r="BI7" s="2">
        <v>312</v>
      </c>
      <c r="BJ7" s="12">
        <f t="shared" si="28"/>
        <v>100.33616504854369</v>
      </c>
      <c r="BK7" s="1">
        <v>0.47776999999999997</v>
      </c>
      <c r="BL7" s="26">
        <f t="shared" si="88"/>
        <v>88.314320388349515</v>
      </c>
      <c r="BM7" s="14">
        <f t="shared" si="89"/>
        <v>7.8398950131233561E-3</v>
      </c>
      <c r="BN7" s="2">
        <v>331</v>
      </c>
      <c r="BO7" s="12">
        <f t="shared" si="29"/>
        <v>109.52009744214372</v>
      </c>
      <c r="BP7" s="1">
        <v>0.45269999999999999</v>
      </c>
      <c r="BQ7" s="26">
        <f t="shared" si="90"/>
        <v>96.990255785627284</v>
      </c>
      <c r="BR7" s="14">
        <f t="shared" si="91"/>
        <v>7.172476912608145E-3</v>
      </c>
      <c r="BS7" s="2">
        <v>346</v>
      </c>
      <c r="BT7" s="12">
        <f t="shared" si="30"/>
        <v>114.76463414634146</v>
      </c>
      <c r="BU7" s="1">
        <v>0.72460000000000002</v>
      </c>
      <c r="BV7" s="26">
        <f t="shared" si="92"/>
        <v>101.75487804878048</v>
      </c>
      <c r="BW7" s="14">
        <f t="shared" si="93"/>
        <v>1.027690288713911E-2</v>
      </c>
      <c r="BX7" s="2">
        <v>310</v>
      </c>
      <c r="BY7" s="12">
        <f t="shared" si="31"/>
        <v>98.157509157509153</v>
      </c>
      <c r="BZ7" s="1">
        <v>0.55865222222222222</v>
      </c>
      <c r="CA7" s="26">
        <f t="shared" si="32"/>
        <v>85.829670329670336</v>
      </c>
      <c r="CB7" s="14">
        <f t="shared" si="33"/>
        <v>8.3473674045461323E-3</v>
      </c>
      <c r="CC7" s="2">
        <v>346</v>
      </c>
      <c r="CD7" s="12">
        <f t="shared" si="34"/>
        <v>113.97435897435898</v>
      </c>
      <c r="CE7" s="1">
        <v>0.70108460317460319</v>
      </c>
      <c r="CF7" s="26">
        <f t="shared" si="35"/>
        <v>100.94871794871796</v>
      </c>
      <c r="CG7" s="14">
        <f t="shared" si="36"/>
        <v>9.1856856955380602E-3</v>
      </c>
      <c r="CH7" s="2">
        <v>337</v>
      </c>
      <c r="CI7" s="12">
        <f t="shared" si="37"/>
        <v>109.85036496350364</v>
      </c>
      <c r="CJ7" s="1">
        <v>0.59199999999999997</v>
      </c>
      <c r="CK7" s="26">
        <f t="shared" si="38"/>
        <v>98.958029197080293</v>
      </c>
      <c r="CL7" s="14">
        <f t="shared" si="39"/>
        <v>9.2404422851398941E-3</v>
      </c>
      <c r="CM7" s="2">
        <v>323</v>
      </c>
      <c r="CN7" s="12">
        <f t="shared" si="40"/>
        <v>102.80952380952381</v>
      </c>
      <c r="CO7" s="1">
        <v>0.63249999999999995</v>
      </c>
      <c r="CP7" s="26">
        <f t="shared" si="41"/>
        <v>93.040293040293051</v>
      </c>
      <c r="CQ7" s="14">
        <f t="shared" si="42"/>
        <v>1.0174803149606301E-2</v>
      </c>
      <c r="CR7" s="63">
        <v>346</v>
      </c>
      <c r="CS7" s="12">
        <f t="shared" si="43"/>
        <v>113.5091575091575</v>
      </c>
      <c r="CT7" s="1">
        <v>0.72953900000000005</v>
      </c>
      <c r="CU7" s="26">
        <f t="shared" si="44"/>
        <v>101.18131868131869</v>
      </c>
      <c r="CV7" s="14">
        <f t="shared" si="45"/>
        <v>9.6477575397414979E-3</v>
      </c>
      <c r="CW7" s="2">
        <v>357</v>
      </c>
      <c r="CX7" s="12">
        <f t="shared" si="46"/>
        <v>118.59558823529412</v>
      </c>
      <c r="CY7" s="1">
        <v>0.78790000000000004</v>
      </c>
      <c r="CZ7" s="26">
        <f t="shared" si="47"/>
        <v>107.62316176470588</v>
      </c>
      <c r="DA7" s="14">
        <f t="shared" si="48"/>
        <v>9.678807170380296E-3</v>
      </c>
      <c r="DB7" s="63">
        <v>347</v>
      </c>
      <c r="DC7" s="12">
        <f t="shared" si="49"/>
        <v>113.92647058823529</v>
      </c>
      <c r="DD7" s="1">
        <v>0.77680000000000005</v>
      </c>
      <c r="DE7" s="26">
        <f t="shared" si="50"/>
        <v>102.95404411764706</v>
      </c>
      <c r="DF7" s="14">
        <f t="shared" si="51"/>
        <v>1.0900050259674995E-2</v>
      </c>
      <c r="DG7" s="2">
        <v>334</v>
      </c>
      <c r="DH7" s="12">
        <f t="shared" si="6"/>
        <v>107.52147239263803</v>
      </c>
      <c r="DI7" s="1">
        <v>0.70216000000000001</v>
      </c>
      <c r="DJ7" s="26">
        <f t="shared" si="52"/>
        <v>95.36687116564417</v>
      </c>
      <c r="DK7" s="14">
        <f t="shared" si="53"/>
        <v>1.0144717847769031E-2</v>
      </c>
      <c r="DL7" s="2">
        <v>337</v>
      </c>
      <c r="DM7" s="12">
        <f t="shared" si="7"/>
        <v>109.25735294117646</v>
      </c>
      <c r="DN7" s="1">
        <v>0.72970000000000002</v>
      </c>
      <c r="DO7" s="26">
        <f t="shared" si="54"/>
        <v>96.417279411764696</v>
      </c>
      <c r="DP7" s="35">
        <f t="shared" si="55"/>
        <v>9.5443378668575562E-3</v>
      </c>
      <c r="DQ7" s="2">
        <v>349</v>
      </c>
      <c r="DR7" s="12">
        <f t="shared" si="8"/>
        <v>114.71970624235006</v>
      </c>
      <c r="DS7" s="1">
        <v>0.81340000000000001</v>
      </c>
      <c r="DT7" s="26">
        <f t="shared" si="56"/>
        <v>103.29436964504285</v>
      </c>
      <c r="DU7" s="14">
        <f t="shared" si="57"/>
        <v>1.1465745353259421E-2</v>
      </c>
      <c r="DV7" s="2">
        <v>331</v>
      </c>
      <c r="DW7" s="12">
        <f t="shared" si="9"/>
        <v>106.45588235294117</v>
      </c>
      <c r="DX7" s="1">
        <v>0.69259999999999999</v>
      </c>
      <c r="DY7" s="26">
        <f t="shared" si="58"/>
        <v>94.783088235294116</v>
      </c>
      <c r="DZ7" s="14">
        <f t="shared" si="59"/>
        <v>9.9719055118110238E-3</v>
      </c>
      <c r="EA7" s="2">
        <v>330</v>
      </c>
      <c r="EB7" s="12">
        <f t="shared" si="10"/>
        <v>106.32558139534883</v>
      </c>
      <c r="EC7" s="1">
        <v>0.76529999999999998</v>
      </c>
      <c r="ED7" s="26">
        <f t="shared" si="60"/>
        <v>94.200734394124851</v>
      </c>
      <c r="EE7" s="14">
        <f t="shared" si="61"/>
        <v>1.1954790026246718E-2</v>
      </c>
      <c r="EF7" s="63">
        <v>325</v>
      </c>
      <c r="EG7" s="12">
        <f t="shared" si="11"/>
        <v>104.67032967032968</v>
      </c>
      <c r="EH7" s="1">
        <v>0.72599999999999998</v>
      </c>
      <c r="EI7" s="26">
        <f t="shared" si="62"/>
        <v>93.272893772893781</v>
      </c>
      <c r="EJ7" s="35">
        <f t="shared" si="63"/>
        <v>1.1112148481439819E-2</v>
      </c>
      <c r="EK7" s="2">
        <v>330</v>
      </c>
      <c r="EL7" s="12">
        <f t="shared" si="12"/>
        <v>106.99633699633699</v>
      </c>
      <c r="EM7" s="1">
        <v>0.76890000000000003</v>
      </c>
      <c r="EN7" s="26">
        <f t="shared" si="64"/>
        <v>95.133699633699635</v>
      </c>
      <c r="EO7" s="14">
        <f t="shared" si="65"/>
        <v>1.1211672070402969E-2</v>
      </c>
      <c r="EP7" s="2">
        <v>336</v>
      </c>
      <c r="EQ7" s="12">
        <f t="shared" si="13"/>
        <v>109.78754578754578</v>
      </c>
      <c r="ER7" s="1">
        <v>0.76680000000000004</v>
      </c>
      <c r="ES7" s="26">
        <f t="shared" si="66"/>
        <v>97.692307692307693</v>
      </c>
      <c r="ET7" s="35">
        <f t="shared" si="67"/>
        <v>1.0566141732283473E-2</v>
      </c>
      <c r="EU7" s="2">
        <v>320</v>
      </c>
      <c r="EV7" s="12">
        <f t="shared" si="14"/>
        <v>102.34432234432234</v>
      </c>
      <c r="EW7" s="1">
        <v>0.65880000000000005</v>
      </c>
      <c r="EX7" s="26">
        <f t="shared" si="68"/>
        <v>92.109890109890102</v>
      </c>
      <c r="EY7" s="14">
        <f t="shared" si="69"/>
        <v>1.0484216177523275E-2</v>
      </c>
      <c r="EZ7" s="2">
        <v>329</v>
      </c>
      <c r="FA7" s="12">
        <f t="shared" si="94"/>
        <v>106.14233576642336</v>
      </c>
      <c r="FB7" s="1">
        <v>0.7</v>
      </c>
      <c r="FC7" s="26">
        <f t="shared" si="70"/>
        <v>93.627737226277361</v>
      </c>
      <c r="FD7" s="14">
        <f t="shared" si="71"/>
        <v>9.1892680081656422E-3</v>
      </c>
      <c r="FE7" s="2">
        <v>325</v>
      </c>
      <c r="FF7" s="12">
        <f t="shared" si="72"/>
        <v>105.1840490797546</v>
      </c>
      <c r="FG7" s="1">
        <v>0.71</v>
      </c>
      <c r="FH7" s="13">
        <f t="shared" si="95"/>
        <v>94.665644171779149</v>
      </c>
      <c r="FI7" s="14">
        <f t="shared" si="96"/>
        <v>1.0457859434237387E-2</v>
      </c>
      <c r="FJ7" s="18">
        <v>330</v>
      </c>
      <c r="FK7" s="28">
        <f t="shared" si="73"/>
        <v>107.19266055045871</v>
      </c>
      <c r="FL7" s="13">
        <v>0.72</v>
      </c>
      <c r="FM7" s="13">
        <f t="shared" si="97"/>
        <v>93.793577981651367</v>
      </c>
      <c r="FN7" s="29">
        <f t="shared" si="98"/>
        <v>1.0821636425881548E-2</v>
      </c>
      <c r="FO7" s="18">
        <v>322.5</v>
      </c>
      <c r="FP7" s="28">
        <f t="shared" si="74"/>
        <v>104.39963054187193</v>
      </c>
      <c r="FQ7" s="13">
        <v>0.6875</v>
      </c>
      <c r="FR7" s="13">
        <f t="shared" si="99"/>
        <v>93.842364532019701</v>
      </c>
      <c r="FS7" s="29">
        <f t="shared" si="100"/>
        <v>1.065616797900262E-2</v>
      </c>
      <c r="FT7" s="18">
        <v>255</v>
      </c>
      <c r="FU7" s="28">
        <f t="shared" si="75"/>
        <v>72.460122699386503</v>
      </c>
      <c r="FV7" s="13">
        <v>0.375</v>
      </c>
      <c r="FW7" s="13">
        <f t="shared" si="101"/>
        <v>60.773006134969322</v>
      </c>
      <c r="FX7" s="29">
        <f t="shared" si="102"/>
        <v>8.5564304461942259E-3</v>
      </c>
    </row>
    <row r="8" spans="2:180" x14ac:dyDescent="0.25">
      <c r="B8" s="2">
        <v>132</v>
      </c>
      <c r="C8" s="1">
        <v>0.90838166429306144</v>
      </c>
      <c r="D8" s="7">
        <v>122</v>
      </c>
      <c r="E8" s="3">
        <v>1.0953513867552386E-2</v>
      </c>
      <c r="F8" s="59">
        <v>128</v>
      </c>
      <c r="G8" s="13">
        <v>0.878</v>
      </c>
      <c r="H8" s="26">
        <f t="shared" si="76"/>
        <v>117.5</v>
      </c>
      <c r="I8" s="29">
        <f t="shared" si="77"/>
        <v>1.0238095238095237E-2</v>
      </c>
      <c r="J8" s="52">
        <v>128</v>
      </c>
      <c r="K8" s="1">
        <v>0.85899999999999999</v>
      </c>
      <c r="L8" s="26">
        <f t="shared" si="78"/>
        <v>117.5</v>
      </c>
      <c r="M8" s="14">
        <f t="shared" si="79"/>
        <v>1.0623809523809521E-2</v>
      </c>
      <c r="N8" s="52">
        <v>125</v>
      </c>
      <c r="O8" s="1">
        <v>0.82540000000000013</v>
      </c>
      <c r="P8" s="26">
        <f t="shared" si="80"/>
        <v>115</v>
      </c>
      <c r="Q8" s="14">
        <f t="shared" si="81"/>
        <v>1.1060000000000004E-2</v>
      </c>
      <c r="R8" s="52">
        <v>137</v>
      </c>
      <c r="S8" s="1">
        <v>0.89285999999999999</v>
      </c>
      <c r="T8" s="26">
        <f t="shared" si="82"/>
        <v>127</v>
      </c>
      <c r="U8" s="14">
        <f t="shared" si="83"/>
        <v>1.2359999999999999E-2</v>
      </c>
      <c r="V8" s="52">
        <v>143</v>
      </c>
      <c r="W8" s="1">
        <v>0.70088666666666666</v>
      </c>
      <c r="X8" s="26">
        <f t="shared" si="84"/>
        <v>130.5</v>
      </c>
      <c r="Y8" s="14">
        <f t="shared" si="85"/>
        <v>7.8920000000000014E-3</v>
      </c>
      <c r="Z8" s="2">
        <v>428</v>
      </c>
      <c r="AA8" s="12">
        <f t="shared" si="0"/>
        <v>146.04232164449817</v>
      </c>
      <c r="AB8" s="1">
        <v>0.914385</v>
      </c>
      <c r="AC8" s="26">
        <f t="shared" si="15"/>
        <v>133.83373639661426</v>
      </c>
      <c r="AD8" s="14">
        <f t="shared" si="16"/>
        <v>9.8599330626124634E-3</v>
      </c>
      <c r="AE8" s="2">
        <v>367</v>
      </c>
      <c r="AF8" s="12">
        <f t="shared" si="1"/>
        <v>117.90655339805824</v>
      </c>
      <c r="AG8" s="1">
        <v>0.70985555555555557</v>
      </c>
      <c r="AH8" s="26">
        <f t="shared" si="17"/>
        <v>106.57827669902912</v>
      </c>
      <c r="AI8" s="14">
        <f t="shared" si="18"/>
        <v>8.9287877110599337E-3</v>
      </c>
      <c r="AJ8" s="2">
        <v>406</v>
      </c>
      <c r="AK8" s="12">
        <f t="shared" si="2"/>
        <v>136.23636363636365</v>
      </c>
      <c r="AL8" s="1">
        <v>0.81409555555555557</v>
      </c>
      <c r="AM8" s="26">
        <f t="shared" si="19"/>
        <v>126.07636363636365</v>
      </c>
      <c r="AN8" s="14">
        <f t="shared" si="20"/>
        <v>9.9916338582677153E-3</v>
      </c>
      <c r="AO8" s="2">
        <v>402</v>
      </c>
      <c r="AP8" s="12">
        <f t="shared" si="3"/>
        <v>136.42994011976049</v>
      </c>
      <c r="AQ8" s="1">
        <v>0.67634490000000003</v>
      </c>
      <c r="AR8" s="26">
        <f t="shared" si="21"/>
        <v>123.65389221556886</v>
      </c>
      <c r="AS8" s="14">
        <f t="shared" si="22"/>
        <v>8.007949779715029E-3</v>
      </c>
      <c r="AT8" s="2">
        <v>407</v>
      </c>
      <c r="AU8" s="12">
        <f t="shared" si="4"/>
        <v>138.711377245509</v>
      </c>
      <c r="AV8" s="1">
        <v>0.82319999999999993</v>
      </c>
      <c r="AW8" s="26">
        <f t="shared" si="23"/>
        <v>126.84790419161678</v>
      </c>
      <c r="AX8" s="14">
        <f t="shared" si="24"/>
        <v>9.6683323238441216E-3</v>
      </c>
      <c r="AY8" s="2">
        <v>380</v>
      </c>
      <c r="AZ8" s="12">
        <f t="shared" si="5"/>
        <v>126.23769507803121</v>
      </c>
      <c r="BA8" s="1">
        <v>0.71583547619047616</v>
      </c>
      <c r="BB8" s="26">
        <f t="shared" si="25"/>
        <v>116.40396158463386</v>
      </c>
      <c r="BC8" s="14">
        <f t="shared" si="26"/>
        <v>9.3360607540336569E-3</v>
      </c>
      <c r="BD8" s="2">
        <v>350</v>
      </c>
      <c r="BE8" s="12">
        <f t="shared" si="27"/>
        <v>115.87591240875913</v>
      </c>
      <c r="BF8" s="1">
        <v>0.78756000000000004</v>
      </c>
      <c r="BG8" s="26">
        <f t="shared" si="86"/>
        <v>107.30109489051097</v>
      </c>
      <c r="BH8" s="14">
        <f t="shared" si="87"/>
        <v>1.1191491806767401E-2</v>
      </c>
      <c r="BI8" s="2">
        <v>357</v>
      </c>
      <c r="BJ8" s="12">
        <f t="shared" si="28"/>
        <v>121.14320388349516</v>
      </c>
      <c r="BK8" s="1">
        <v>0.66617000000000004</v>
      </c>
      <c r="BL8" s="26">
        <f t="shared" si="88"/>
        <v>110.73968446601943</v>
      </c>
      <c r="BM8" s="14">
        <f t="shared" si="89"/>
        <v>9.0546281714785626E-3</v>
      </c>
      <c r="BN8" s="2">
        <v>386</v>
      </c>
      <c r="BO8" s="12">
        <f t="shared" si="29"/>
        <v>135.04384896467721</v>
      </c>
      <c r="BP8" s="1">
        <v>0.63756000000000002</v>
      </c>
      <c r="BQ8" s="26">
        <f t="shared" si="90"/>
        <v>122.28197320341047</v>
      </c>
      <c r="BR8" s="14">
        <f t="shared" si="91"/>
        <v>7.2426657122405189E-3</v>
      </c>
      <c r="BS8" s="2">
        <v>395</v>
      </c>
      <c r="BT8" s="12">
        <f t="shared" si="30"/>
        <v>137.53170731707317</v>
      </c>
      <c r="BU8" s="1">
        <v>0.96579999999999999</v>
      </c>
      <c r="BV8" s="26">
        <f t="shared" si="92"/>
        <v>126.14817073170732</v>
      </c>
      <c r="BW8" s="14">
        <f t="shared" si="93"/>
        <v>1.0594247147677968E-2</v>
      </c>
      <c r="BX8" s="2">
        <v>350</v>
      </c>
      <c r="BY8" s="12">
        <f t="shared" si="31"/>
        <v>116.76556776556778</v>
      </c>
      <c r="BZ8" s="1">
        <v>0.76833222222222219</v>
      </c>
      <c r="CA8" s="26">
        <f t="shared" si="32"/>
        <v>107.46153846153847</v>
      </c>
      <c r="CB8" s="14">
        <f t="shared" si="33"/>
        <v>1.1268236220472428E-2</v>
      </c>
      <c r="CC8" s="2">
        <v>387</v>
      </c>
      <c r="CD8" s="12">
        <f t="shared" si="34"/>
        <v>133.04761904761904</v>
      </c>
      <c r="CE8" s="1">
        <v>0.93314460317460313</v>
      </c>
      <c r="CF8" s="26">
        <f t="shared" si="35"/>
        <v>123.51098901098901</v>
      </c>
      <c r="CG8" s="14">
        <f t="shared" si="36"/>
        <v>1.2166771653543313E-2</v>
      </c>
      <c r="CH8" s="2">
        <v>382</v>
      </c>
      <c r="CI8" s="12">
        <f t="shared" si="37"/>
        <v>130.70802919708029</v>
      </c>
      <c r="CJ8" s="1">
        <v>0.82409999999999994</v>
      </c>
      <c r="CK8" s="26">
        <f t="shared" si="38"/>
        <v>120.27919708029196</v>
      </c>
      <c r="CL8" s="14">
        <f t="shared" si="39"/>
        <v>1.1127804024496929E-2</v>
      </c>
      <c r="CM8" s="2">
        <v>366</v>
      </c>
      <c r="CN8" s="12">
        <f t="shared" si="40"/>
        <v>122.81318681318682</v>
      </c>
      <c r="CO8" s="1">
        <v>0.86589999999999989</v>
      </c>
      <c r="CP8" s="26">
        <f t="shared" si="41"/>
        <v>112.81135531135531</v>
      </c>
      <c r="CQ8" s="14">
        <f t="shared" si="42"/>
        <v>1.1667863028749309E-2</v>
      </c>
      <c r="CR8" s="63">
        <v>405</v>
      </c>
      <c r="CS8" s="12">
        <f t="shared" si="43"/>
        <v>140.95604395604397</v>
      </c>
      <c r="CT8" s="1">
        <v>0.96849700000000005</v>
      </c>
      <c r="CU8" s="26">
        <f t="shared" si="44"/>
        <v>127.23260073260073</v>
      </c>
      <c r="CV8" s="14">
        <f t="shared" si="45"/>
        <v>8.7061969838515881E-3</v>
      </c>
      <c r="CW8" s="2">
        <v>400</v>
      </c>
      <c r="CX8" s="12">
        <f t="shared" si="46"/>
        <v>138.67279411764704</v>
      </c>
      <c r="CY8" s="1">
        <v>1.0306999999999999</v>
      </c>
      <c r="CZ8" s="26">
        <f t="shared" si="47"/>
        <v>128.63419117647058</v>
      </c>
      <c r="DA8" s="14">
        <f t="shared" si="48"/>
        <v>1.2093316242446441E-2</v>
      </c>
      <c r="DB8" s="63">
        <v>400</v>
      </c>
      <c r="DC8" s="12">
        <f t="shared" si="49"/>
        <v>138.67279411764704</v>
      </c>
      <c r="DD8" s="1">
        <v>1.0499000000000001</v>
      </c>
      <c r="DE8" s="26">
        <f t="shared" si="50"/>
        <v>126.29963235294116</v>
      </c>
      <c r="DF8" s="14">
        <f t="shared" si="51"/>
        <v>1.103598276630516E-2</v>
      </c>
      <c r="DG8" s="2">
        <v>381</v>
      </c>
      <c r="DH8" s="12">
        <f t="shared" si="6"/>
        <v>129.49325153374232</v>
      </c>
      <c r="DI8" s="1">
        <v>0.95516000000000001</v>
      </c>
      <c r="DJ8" s="26">
        <f t="shared" si="52"/>
        <v>118.50736196319018</v>
      </c>
      <c r="DK8" s="14">
        <f t="shared" si="53"/>
        <v>1.1514770760037976E-2</v>
      </c>
      <c r="DL8" s="2">
        <v>383</v>
      </c>
      <c r="DM8" s="12">
        <f t="shared" si="7"/>
        <v>130.73529411764707</v>
      </c>
      <c r="DN8" s="1">
        <v>1.0044999999999999</v>
      </c>
      <c r="DO8" s="26">
        <f t="shared" si="54"/>
        <v>119.99632352941177</v>
      </c>
      <c r="DP8" s="35">
        <f t="shared" si="55"/>
        <v>1.2794522423827441E-2</v>
      </c>
      <c r="DQ8" s="2">
        <v>397</v>
      </c>
      <c r="DR8" s="12">
        <f t="shared" si="8"/>
        <v>137.10403916768666</v>
      </c>
      <c r="DS8" s="1">
        <v>1.1172</v>
      </c>
      <c r="DT8" s="26">
        <f t="shared" si="56"/>
        <v>125.91187270501837</v>
      </c>
      <c r="DU8" s="14">
        <f t="shared" si="57"/>
        <v>1.3571992563429563E-2</v>
      </c>
      <c r="DV8" s="2">
        <v>373</v>
      </c>
      <c r="DW8" s="12">
        <f t="shared" si="9"/>
        <v>126.06617647058823</v>
      </c>
      <c r="DX8" s="1">
        <v>0.93630000000000002</v>
      </c>
      <c r="DY8" s="26">
        <f t="shared" si="58"/>
        <v>116.2610294117647</v>
      </c>
      <c r="DZ8" s="14">
        <f t="shared" si="59"/>
        <v>1.2427146606674168E-2</v>
      </c>
      <c r="EA8" s="2">
        <v>375</v>
      </c>
      <c r="EB8" s="12">
        <f t="shared" si="10"/>
        <v>127.31089351285191</v>
      </c>
      <c r="EC8" s="1">
        <v>1.0367999999999999</v>
      </c>
      <c r="ED8" s="26">
        <f t="shared" si="60"/>
        <v>116.81823745410037</v>
      </c>
      <c r="EE8" s="14">
        <f t="shared" si="61"/>
        <v>1.2937620297462808E-2</v>
      </c>
      <c r="EF8" s="63">
        <v>373</v>
      </c>
      <c r="EG8" s="12">
        <f t="shared" si="11"/>
        <v>127</v>
      </c>
      <c r="EH8" s="1">
        <v>0.998</v>
      </c>
      <c r="EI8" s="26">
        <f t="shared" si="62"/>
        <v>115.83516483516485</v>
      </c>
      <c r="EJ8" s="35">
        <f t="shared" si="63"/>
        <v>1.2181102362204729E-2</v>
      </c>
      <c r="EK8" s="2">
        <v>373</v>
      </c>
      <c r="EL8" s="12">
        <f t="shared" si="12"/>
        <v>127</v>
      </c>
      <c r="EM8" s="1">
        <v>1.0354000000000001</v>
      </c>
      <c r="EN8" s="26">
        <f t="shared" si="64"/>
        <v>116.9981684981685</v>
      </c>
      <c r="EO8" s="14">
        <f t="shared" si="65"/>
        <v>1.3322559970701338E-2</v>
      </c>
      <c r="EP8" s="2">
        <v>381</v>
      </c>
      <c r="EQ8" s="12">
        <f t="shared" si="13"/>
        <v>130.72161172161171</v>
      </c>
      <c r="ER8" s="1">
        <v>1.0217000000000001</v>
      </c>
      <c r="ES8" s="26">
        <f t="shared" si="66"/>
        <v>120.25457875457874</v>
      </c>
      <c r="ET8" s="35">
        <f t="shared" si="67"/>
        <v>1.2176325459317591E-2</v>
      </c>
      <c r="EU8" s="2">
        <v>368</v>
      </c>
      <c r="EV8" s="12">
        <f t="shared" si="14"/>
        <v>124.67399267399267</v>
      </c>
      <c r="EW8" s="1">
        <v>0.91900000000000004</v>
      </c>
      <c r="EX8" s="26">
        <f t="shared" si="68"/>
        <v>113.5091575091575</v>
      </c>
      <c r="EY8" s="14">
        <f t="shared" si="69"/>
        <v>1.1652657480314957E-2</v>
      </c>
      <c r="EZ8" s="2">
        <v>387.5</v>
      </c>
      <c r="FA8" s="12">
        <f t="shared" si="94"/>
        <v>133.25729927007299</v>
      </c>
      <c r="FB8" s="1">
        <v>1.016</v>
      </c>
      <c r="FC8" s="26">
        <f t="shared" si="70"/>
        <v>119.69981751824818</v>
      </c>
      <c r="FD8" s="14">
        <f t="shared" si="71"/>
        <v>1.1654081701325798E-2</v>
      </c>
      <c r="FE8" s="2">
        <v>370</v>
      </c>
      <c r="FF8" s="12">
        <f t="shared" si="72"/>
        <v>126.22085889570552</v>
      </c>
      <c r="FG8" s="1">
        <v>0.97</v>
      </c>
      <c r="FH8" s="13">
        <f t="shared" si="95"/>
        <v>115.70245398773005</v>
      </c>
      <c r="FI8" s="14">
        <f t="shared" si="96"/>
        <v>1.235928842228055E-2</v>
      </c>
      <c r="FJ8" s="18">
        <v>382.5</v>
      </c>
      <c r="FK8" s="28">
        <f t="shared" si="73"/>
        <v>131.66055045871559</v>
      </c>
      <c r="FL8" s="13">
        <v>1.006</v>
      </c>
      <c r="FM8" s="13">
        <f t="shared" si="97"/>
        <v>119.42660550458714</v>
      </c>
      <c r="FN8" s="29">
        <f t="shared" si="98"/>
        <v>1.1688788901387328E-2</v>
      </c>
      <c r="FO8" s="18">
        <v>362.5</v>
      </c>
      <c r="FP8" s="28">
        <f t="shared" si="74"/>
        <v>123.16810344827587</v>
      </c>
      <c r="FQ8" s="13">
        <v>0.9375</v>
      </c>
      <c r="FR8" s="13">
        <f t="shared" si="99"/>
        <v>113.78386699507391</v>
      </c>
      <c r="FS8" s="29">
        <f t="shared" si="100"/>
        <v>1.3320209973753279E-2</v>
      </c>
      <c r="FT8" s="18">
        <v>295</v>
      </c>
      <c r="FU8" s="28">
        <f t="shared" si="75"/>
        <v>91.159509202453989</v>
      </c>
      <c r="FV8" s="13">
        <v>0.57499999999999996</v>
      </c>
      <c r="FW8" s="13">
        <f t="shared" si="101"/>
        <v>81.809815950920239</v>
      </c>
      <c r="FX8" s="29">
        <f t="shared" si="102"/>
        <v>1.0695538057742779E-2</v>
      </c>
    </row>
    <row r="9" spans="2:180" x14ac:dyDescent="0.25">
      <c r="B9" s="2">
        <v>152</v>
      </c>
      <c r="C9" s="1">
        <v>1.1414320137917175</v>
      </c>
      <c r="D9" s="7">
        <v>142</v>
      </c>
      <c r="E9" s="3">
        <v>1.1652517474932806E-2</v>
      </c>
      <c r="F9" s="59">
        <v>142</v>
      </c>
      <c r="G9" s="13">
        <v>1.0664</v>
      </c>
      <c r="H9" s="26">
        <f t="shared" si="76"/>
        <v>135</v>
      </c>
      <c r="I9" s="29">
        <f t="shared" si="77"/>
        <v>1.3457142857142858E-2</v>
      </c>
      <c r="J9" s="52">
        <v>148</v>
      </c>
      <c r="K9" s="1">
        <v>1.0991</v>
      </c>
      <c r="L9" s="26">
        <f t="shared" si="78"/>
        <v>138</v>
      </c>
      <c r="M9" s="14">
        <f t="shared" si="79"/>
        <v>1.2004999999999998E-2</v>
      </c>
      <c r="N9" s="52">
        <v>145</v>
      </c>
      <c r="O9" s="1">
        <v>1.0633000000000001</v>
      </c>
      <c r="P9" s="26">
        <f t="shared" si="80"/>
        <v>135</v>
      </c>
      <c r="Q9" s="14">
        <f t="shared" si="81"/>
        <v>1.1894999999999999E-2</v>
      </c>
      <c r="R9" s="52">
        <v>157</v>
      </c>
      <c r="S9" s="1">
        <v>1.13656</v>
      </c>
      <c r="T9" s="26">
        <f t="shared" si="82"/>
        <v>147</v>
      </c>
      <c r="U9" s="14">
        <f t="shared" si="83"/>
        <v>1.2185000000000001E-2</v>
      </c>
      <c r="V9" s="52">
        <v>168</v>
      </c>
      <c r="W9" s="1">
        <v>0.88568666666666662</v>
      </c>
      <c r="X9" s="26">
        <f t="shared" si="84"/>
        <v>155.5</v>
      </c>
      <c r="Y9" s="14">
        <f t="shared" si="85"/>
        <v>7.3919999999999984E-3</v>
      </c>
      <c r="Z9" s="2">
        <v>475</v>
      </c>
      <c r="AA9" s="12">
        <f t="shared" si="0"/>
        <v>167.69528415961307</v>
      </c>
      <c r="AB9" s="1">
        <v>1.1582566666666667</v>
      </c>
      <c r="AC9" s="26">
        <f t="shared" si="15"/>
        <v>156.86880290205562</v>
      </c>
      <c r="AD9" s="14">
        <f t="shared" si="16"/>
        <v>1.1262739059213335E-2</v>
      </c>
      <c r="AE9" s="2">
        <v>414</v>
      </c>
      <c r="AF9" s="12">
        <f t="shared" si="1"/>
        <v>139.63834951456312</v>
      </c>
      <c r="AG9" s="1">
        <v>0.92883111111111116</v>
      </c>
      <c r="AH9" s="26">
        <f t="shared" si="17"/>
        <v>128.77245145631068</v>
      </c>
      <c r="AI9" s="14">
        <f t="shared" si="18"/>
        <v>1.0076275075544623E-2</v>
      </c>
      <c r="AJ9" s="2">
        <v>451</v>
      </c>
      <c r="AK9" s="12">
        <f t="shared" si="2"/>
        <v>157.0181818181818</v>
      </c>
      <c r="AL9" s="1">
        <v>1.0253255555555556</v>
      </c>
      <c r="AM9" s="26">
        <f t="shared" si="19"/>
        <v>146.62727272727273</v>
      </c>
      <c r="AN9" s="14">
        <f t="shared" si="20"/>
        <v>1.0164173228346472E-2</v>
      </c>
      <c r="AO9" s="2">
        <v>460</v>
      </c>
      <c r="AP9" s="12">
        <f t="shared" si="3"/>
        <v>162.89461077844311</v>
      </c>
      <c r="AQ9" s="1">
        <v>0.86927450000000006</v>
      </c>
      <c r="AR9" s="26">
        <f t="shared" si="21"/>
        <v>149.6622754491018</v>
      </c>
      <c r="AS9" s="14">
        <f t="shared" si="22"/>
        <v>7.2900812743234731E-3</v>
      </c>
      <c r="AT9" s="2">
        <v>452</v>
      </c>
      <c r="AU9" s="12">
        <f t="shared" si="4"/>
        <v>159.24431137724551</v>
      </c>
      <c r="AV9" s="1">
        <v>1.0422</v>
      </c>
      <c r="AW9" s="26">
        <f t="shared" si="23"/>
        <v>148.97784431137725</v>
      </c>
      <c r="AX9" s="14">
        <f t="shared" si="24"/>
        <v>1.0665791776028008E-2</v>
      </c>
      <c r="AY9" s="2">
        <v>418</v>
      </c>
      <c r="AZ9" s="12">
        <f t="shared" si="5"/>
        <v>143.61824729891958</v>
      </c>
      <c r="BA9" s="1">
        <v>0.87611880952380949</v>
      </c>
      <c r="BB9" s="26">
        <f t="shared" si="25"/>
        <v>134.9279711884754</v>
      </c>
      <c r="BC9" s="14">
        <f t="shared" si="26"/>
        <v>9.2219931390155069E-3</v>
      </c>
      <c r="BD9" s="2">
        <v>394</v>
      </c>
      <c r="BE9" s="12">
        <f t="shared" si="27"/>
        <v>136.27007299270073</v>
      </c>
      <c r="BF9" s="1">
        <v>0.97319</v>
      </c>
      <c r="BG9" s="26">
        <f t="shared" si="86"/>
        <v>126.07299270072994</v>
      </c>
      <c r="BH9" s="14">
        <f t="shared" si="87"/>
        <v>9.1021152469577676E-3</v>
      </c>
      <c r="BI9" s="2">
        <v>403</v>
      </c>
      <c r="BJ9" s="12">
        <f t="shared" si="28"/>
        <v>142.41262135922329</v>
      </c>
      <c r="BK9" s="1">
        <v>0.82296999999999998</v>
      </c>
      <c r="BL9" s="26">
        <f t="shared" si="88"/>
        <v>131.77791262135923</v>
      </c>
      <c r="BM9" s="14">
        <f t="shared" si="89"/>
        <v>7.3720871847540847E-3</v>
      </c>
      <c r="BN9" s="2">
        <v>432</v>
      </c>
      <c r="BO9" s="12">
        <f t="shared" si="29"/>
        <v>156.39098660170524</v>
      </c>
      <c r="BP9" s="1">
        <v>0.77786999999999995</v>
      </c>
      <c r="BQ9" s="26">
        <f t="shared" si="90"/>
        <v>145.71741778319122</v>
      </c>
      <c r="BR9" s="14">
        <f t="shared" si="91"/>
        <v>6.572778158165005E-3</v>
      </c>
      <c r="BS9" s="2">
        <v>431</v>
      </c>
      <c r="BT9" s="12">
        <f t="shared" si="30"/>
        <v>154.25853658536587</v>
      </c>
      <c r="BU9" s="1">
        <v>1.1456</v>
      </c>
      <c r="BV9" s="26">
        <f t="shared" si="92"/>
        <v>145.89512195121952</v>
      </c>
      <c r="BW9" s="14">
        <f t="shared" si="93"/>
        <v>1.0749198016914537E-2</v>
      </c>
      <c r="BX9" s="2">
        <v>394</v>
      </c>
      <c r="BY9" s="12">
        <f t="shared" si="31"/>
        <v>137.23443223443223</v>
      </c>
      <c r="BZ9" s="1">
        <v>1.0092933333333334</v>
      </c>
      <c r="CA9" s="26">
        <f t="shared" si="32"/>
        <v>127</v>
      </c>
      <c r="CB9" s="14">
        <f t="shared" si="33"/>
        <v>1.1772080052493451E-2</v>
      </c>
      <c r="CC9" s="2">
        <v>432</v>
      </c>
      <c r="CD9" s="12">
        <f t="shared" si="34"/>
        <v>153.98168498168499</v>
      </c>
      <c r="CE9" s="1">
        <v>1.1801268253968251</v>
      </c>
      <c r="CF9" s="26">
        <f t="shared" si="35"/>
        <v>143.51465201465203</v>
      </c>
      <c r="CG9" s="14">
        <f t="shared" si="36"/>
        <v>1.1798100904053636E-2</v>
      </c>
      <c r="CH9" s="2">
        <v>423</v>
      </c>
      <c r="CI9" s="12">
        <f t="shared" si="37"/>
        <v>149.7116788321168</v>
      </c>
      <c r="CJ9" s="1">
        <v>1.0472999999999999</v>
      </c>
      <c r="CK9" s="26">
        <f t="shared" si="38"/>
        <v>140.20985401459853</v>
      </c>
      <c r="CL9" s="14">
        <f t="shared" si="39"/>
        <v>1.1745112348761272E-2</v>
      </c>
      <c r="CM9" s="2">
        <v>406</v>
      </c>
      <c r="CN9" s="12">
        <f t="shared" si="40"/>
        <v>141.42124542124543</v>
      </c>
      <c r="CO9" s="1">
        <v>1.0984999999999998</v>
      </c>
      <c r="CP9" s="26">
        <f t="shared" si="41"/>
        <v>132.11721611721612</v>
      </c>
      <c r="CQ9" s="14">
        <f t="shared" si="42"/>
        <v>1.2499960629921252E-2</v>
      </c>
      <c r="CR9" s="63">
        <v>463</v>
      </c>
      <c r="CS9" s="12">
        <f t="shared" si="43"/>
        <v>167.93772893772893</v>
      </c>
      <c r="CT9" s="1">
        <v>1.179397</v>
      </c>
      <c r="CU9" s="26">
        <f t="shared" si="44"/>
        <v>154.44688644688645</v>
      </c>
      <c r="CV9" s="14">
        <f t="shared" si="45"/>
        <v>7.8164132500678843E-3</v>
      </c>
      <c r="CW9" s="2">
        <v>440</v>
      </c>
      <c r="CX9" s="12">
        <f t="shared" si="46"/>
        <v>157.34926470588235</v>
      </c>
      <c r="CY9" s="1">
        <v>1.2814000000000001</v>
      </c>
      <c r="CZ9" s="26">
        <f t="shared" si="47"/>
        <v>148.0110294117647</v>
      </c>
      <c r="DA9" s="14">
        <f t="shared" si="48"/>
        <v>1.3423307086614173E-2</v>
      </c>
      <c r="DB9" s="63">
        <v>450</v>
      </c>
      <c r="DC9" s="12">
        <f t="shared" si="49"/>
        <v>162.01838235294116</v>
      </c>
      <c r="DD9" s="1">
        <v>1.3579000000000001</v>
      </c>
      <c r="DE9" s="26">
        <f t="shared" si="50"/>
        <v>150.34558823529409</v>
      </c>
      <c r="DF9" s="14">
        <f t="shared" si="51"/>
        <v>1.3193070866141736E-2</v>
      </c>
      <c r="DG9" s="2">
        <v>419</v>
      </c>
      <c r="DH9" s="12">
        <f t="shared" si="6"/>
        <v>147.25766871165644</v>
      </c>
      <c r="DI9" s="1">
        <v>1.19781</v>
      </c>
      <c r="DJ9" s="26">
        <f t="shared" si="52"/>
        <v>138.37546012269939</v>
      </c>
      <c r="DK9" s="14">
        <f t="shared" si="53"/>
        <v>1.3659327945848876E-2</v>
      </c>
      <c r="DL9" s="2">
        <v>431</v>
      </c>
      <c r="DM9" s="12">
        <f t="shared" si="7"/>
        <v>153.14705882352942</v>
      </c>
      <c r="DN9" s="1">
        <v>1.3022</v>
      </c>
      <c r="DO9" s="26">
        <f t="shared" si="54"/>
        <v>141.94117647058823</v>
      </c>
      <c r="DP9" s="35">
        <f t="shared" si="55"/>
        <v>1.3283202099737539E-2</v>
      </c>
      <c r="DQ9" s="2">
        <v>440</v>
      </c>
      <c r="DR9" s="12">
        <f t="shared" si="8"/>
        <v>157.15667074663403</v>
      </c>
      <c r="DS9" s="1">
        <v>1.3915999999999999</v>
      </c>
      <c r="DT9" s="26">
        <f t="shared" si="56"/>
        <v>147.13035495716036</v>
      </c>
      <c r="DU9" s="14">
        <f t="shared" si="57"/>
        <v>1.3683989501312334E-2</v>
      </c>
      <c r="DV9" s="2">
        <v>411</v>
      </c>
      <c r="DW9" s="12">
        <f t="shared" si="9"/>
        <v>143.80882352941177</v>
      </c>
      <c r="DX9" s="1">
        <v>1.1798999999999999</v>
      </c>
      <c r="DY9" s="26">
        <f t="shared" si="58"/>
        <v>134.9375</v>
      </c>
      <c r="DZ9" s="14">
        <f t="shared" si="59"/>
        <v>1.3729631164525477E-2</v>
      </c>
      <c r="EA9" s="2">
        <v>418</v>
      </c>
      <c r="EB9" s="12">
        <f t="shared" si="10"/>
        <v>147.36352509179926</v>
      </c>
      <c r="EC9" s="1">
        <v>1.3179000000000001</v>
      </c>
      <c r="ED9" s="26">
        <f t="shared" si="60"/>
        <v>137.33720930232559</v>
      </c>
      <c r="EE9" s="14">
        <f t="shared" si="61"/>
        <v>1.4018110236220488E-2</v>
      </c>
      <c r="EF9" s="63">
        <v>417</v>
      </c>
      <c r="EG9" s="12">
        <f t="shared" si="11"/>
        <v>147.46886446886447</v>
      </c>
      <c r="EH9" s="1">
        <v>1.2719</v>
      </c>
      <c r="EI9" s="26">
        <f t="shared" si="62"/>
        <v>137.23443223443223</v>
      </c>
      <c r="EJ9" s="35">
        <f t="shared" si="63"/>
        <v>1.3381299212598428E-2</v>
      </c>
      <c r="EK9" s="2">
        <v>415</v>
      </c>
      <c r="EL9" s="12">
        <f t="shared" si="12"/>
        <v>146.53846153846155</v>
      </c>
      <c r="EM9" s="1">
        <v>1.3158000000000001</v>
      </c>
      <c r="EN9" s="26">
        <f t="shared" si="64"/>
        <v>136.76923076923077</v>
      </c>
      <c r="EO9" s="14">
        <f t="shared" si="65"/>
        <v>1.4351181102362198E-2</v>
      </c>
      <c r="EP9" s="2">
        <v>425</v>
      </c>
      <c r="EQ9" s="12">
        <f t="shared" si="13"/>
        <v>151.19047619047618</v>
      </c>
      <c r="ER9" s="1">
        <v>1.2634000000000001</v>
      </c>
      <c r="ES9" s="26">
        <f t="shared" si="66"/>
        <v>140.95604395604394</v>
      </c>
      <c r="ET9" s="35">
        <f t="shared" si="67"/>
        <v>1.1808178239083754E-2</v>
      </c>
      <c r="EU9" s="2">
        <v>414</v>
      </c>
      <c r="EV9" s="12">
        <f t="shared" si="14"/>
        <v>146.07326007326009</v>
      </c>
      <c r="EW9" s="1">
        <v>1.2107000000000001</v>
      </c>
      <c r="EX9" s="26">
        <f t="shared" si="68"/>
        <v>135.37362637362639</v>
      </c>
      <c r="EY9" s="14">
        <f t="shared" si="69"/>
        <v>1.3631307771311187E-2</v>
      </c>
      <c r="EZ9" s="2">
        <v>437.5</v>
      </c>
      <c r="FA9" s="12">
        <f t="shared" si="94"/>
        <v>156.43248175182484</v>
      </c>
      <c r="FB9" s="1">
        <v>1.35</v>
      </c>
      <c r="FC9" s="26">
        <f t="shared" si="70"/>
        <v>144.84489051094891</v>
      </c>
      <c r="FD9" s="14">
        <f t="shared" si="71"/>
        <v>1.4411968503936997E-2</v>
      </c>
      <c r="FE9" s="2">
        <v>410</v>
      </c>
      <c r="FF9" s="12">
        <f t="shared" si="72"/>
        <v>144.92024539877301</v>
      </c>
      <c r="FG9" s="1">
        <v>1.2</v>
      </c>
      <c r="FH9" s="13">
        <f t="shared" si="95"/>
        <v>135.57055214723925</v>
      </c>
      <c r="FI9" s="14">
        <f t="shared" si="96"/>
        <v>1.2299868766404197E-2</v>
      </c>
      <c r="FJ9" s="18">
        <v>430.5</v>
      </c>
      <c r="FK9" s="28">
        <f t="shared" si="73"/>
        <v>154.03119266055046</v>
      </c>
      <c r="FL9" s="13">
        <v>1.32</v>
      </c>
      <c r="FM9" s="13">
        <f t="shared" si="97"/>
        <v>142.84587155963303</v>
      </c>
      <c r="FN9" s="29">
        <f t="shared" si="98"/>
        <v>1.4036253280839893E-2</v>
      </c>
      <c r="FO9" s="18">
        <v>405</v>
      </c>
      <c r="FP9" s="28">
        <f t="shared" si="74"/>
        <v>143.10960591133005</v>
      </c>
      <c r="FQ9" s="13">
        <v>1.1875</v>
      </c>
      <c r="FR9" s="13">
        <f t="shared" si="99"/>
        <v>133.13885467980296</v>
      </c>
      <c r="FS9" s="29">
        <f t="shared" si="100"/>
        <v>1.2536668210591328E-2</v>
      </c>
      <c r="FT9" s="18">
        <v>325</v>
      </c>
      <c r="FU9" s="28">
        <f t="shared" si="75"/>
        <v>105.1840490797546</v>
      </c>
      <c r="FV9" s="13">
        <v>0.77500000000000002</v>
      </c>
      <c r="FW9" s="13">
        <f t="shared" si="101"/>
        <v>98.171779141104295</v>
      </c>
      <c r="FX9" s="29">
        <f t="shared" si="102"/>
        <v>1.4260717410323717E-2</v>
      </c>
    </row>
    <row r="10" spans="2:180" x14ac:dyDescent="0.25">
      <c r="B10" s="2">
        <v>172</v>
      </c>
      <c r="C10" s="1">
        <v>1.3769692467942556</v>
      </c>
      <c r="D10" s="7">
        <v>162</v>
      </c>
      <c r="E10" s="3">
        <v>1.1776861650126898E-2</v>
      </c>
      <c r="F10" s="59">
        <v>157</v>
      </c>
      <c r="G10" s="13">
        <v>1.2579</v>
      </c>
      <c r="H10" s="26">
        <f t="shared" si="76"/>
        <v>149.5</v>
      </c>
      <c r="I10" s="29">
        <f t="shared" si="77"/>
        <v>1.2766666666666667E-2</v>
      </c>
      <c r="J10" s="52">
        <v>166</v>
      </c>
      <c r="K10" s="1">
        <v>1.3353999999999999</v>
      </c>
      <c r="L10" s="26">
        <f t="shared" si="78"/>
        <v>157</v>
      </c>
      <c r="M10" s="14">
        <f t="shared" si="79"/>
        <v>1.3127777777777775E-2</v>
      </c>
      <c r="N10" s="52">
        <v>165</v>
      </c>
      <c r="O10" s="1">
        <v>1.3160000000000001</v>
      </c>
      <c r="P10" s="26">
        <f t="shared" si="80"/>
        <v>155</v>
      </c>
      <c r="Q10" s="14">
        <f t="shared" si="81"/>
        <v>1.2634999999999997E-2</v>
      </c>
      <c r="R10" s="52">
        <v>172</v>
      </c>
      <c r="S10" s="1">
        <v>1.31376</v>
      </c>
      <c r="T10" s="26">
        <f t="shared" si="82"/>
        <v>164.5</v>
      </c>
      <c r="U10" s="14">
        <f t="shared" si="83"/>
        <v>1.1813333333333335E-2</v>
      </c>
      <c r="V10" s="52">
        <v>193</v>
      </c>
      <c r="W10" s="1">
        <v>1.0754866666666667</v>
      </c>
      <c r="X10" s="26">
        <f t="shared" si="84"/>
        <v>180.5</v>
      </c>
      <c r="Y10" s="14">
        <f t="shared" si="85"/>
        <v>7.5920000000000033E-3</v>
      </c>
      <c r="Z10" s="2">
        <v>514</v>
      </c>
      <c r="AA10" s="12">
        <f t="shared" si="0"/>
        <v>185.6626360338573</v>
      </c>
      <c r="AB10" s="1">
        <v>1.3702116666666666</v>
      </c>
      <c r="AC10" s="26">
        <f t="shared" si="15"/>
        <v>176.67896009673518</v>
      </c>
      <c r="AD10" s="14">
        <f t="shared" si="16"/>
        <v>1.1796674406083866E-2</v>
      </c>
      <c r="AE10" s="2">
        <v>453</v>
      </c>
      <c r="AF10" s="12">
        <f t="shared" si="1"/>
        <v>157.67111650485435</v>
      </c>
      <c r="AG10" s="1">
        <v>1.1373011111111111</v>
      </c>
      <c r="AH10" s="26">
        <f t="shared" si="17"/>
        <v>148.65473300970874</v>
      </c>
      <c r="AI10" s="14">
        <f t="shared" si="18"/>
        <v>1.1560621845346267E-2</v>
      </c>
      <c r="AJ10" s="2">
        <v>483</v>
      </c>
      <c r="AK10" s="12">
        <f t="shared" si="2"/>
        <v>171.79636363636365</v>
      </c>
      <c r="AL10" s="1">
        <v>1.1911188888888888</v>
      </c>
      <c r="AM10" s="26">
        <f t="shared" si="19"/>
        <v>164.40727272727273</v>
      </c>
      <c r="AN10" s="14">
        <f t="shared" si="20"/>
        <v>1.1218791010498658E-2</v>
      </c>
      <c r="AO10" s="2">
        <v>509</v>
      </c>
      <c r="AP10" s="12">
        <f t="shared" si="3"/>
        <v>185.25269461077846</v>
      </c>
      <c r="AQ10" s="1">
        <v>1.1093093000000001</v>
      </c>
      <c r="AR10" s="26">
        <f t="shared" si="21"/>
        <v>174.07365269461079</v>
      </c>
      <c r="AS10" s="14">
        <f t="shared" si="22"/>
        <v>1.0735928973164057E-2</v>
      </c>
      <c r="AT10" s="2">
        <v>497</v>
      </c>
      <c r="AU10" s="12">
        <f t="shared" si="4"/>
        <v>179.77724550898202</v>
      </c>
      <c r="AV10" s="1">
        <v>1.2814000000000001</v>
      </c>
      <c r="AW10" s="26">
        <f t="shared" si="23"/>
        <v>169.51077844311376</v>
      </c>
      <c r="AX10" s="14">
        <f t="shared" si="24"/>
        <v>1.1649577136191323E-2</v>
      </c>
      <c r="AY10" s="2">
        <v>457</v>
      </c>
      <c r="AZ10" s="12">
        <f t="shared" si="5"/>
        <v>161.45618247298918</v>
      </c>
      <c r="BA10" s="1">
        <v>1.0769088095238095</v>
      </c>
      <c r="BB10" s="26">
        <f t="shared" si="25"/>
        <v>152.53721488595437</v>
      </c>
      <c r="BC10" s="14">
        <f t="shared" si="26"/>
        <v>1.1256347668079971E-2</v>
      </c>
      <c r="BD10" s="2">
        <v>434</v>
      </c>
      <c r="BE10" s="12">
        <f t="shared" si="27"/>
        <v>154.8102189781022</v>
      </c>
      <c r="BF10" s="1">
        <v>1.1974199999999999</v>
      </c>
      <c r="BG10" s="26">
        <f t="shared" si="86"/>
        <v>145.54014598540147</v>
      </c>
      <c r="BH10" s="14">
        <f t="shared" si="87"/>
        <v>1.2094295275590543E-2</v>
      </c>
      <c r="BI10" s="2">
        <v>445</v>
      </c>
      <c r="BJ10" s="12">
        <f t="shared" si="28"/>
        <v>161.83252427184465</v>
      </c>
      <c r="BK10" s="1">
        <v>0.98246999999999995</v>
      </c>
      <c r="BL10" s="26">
        <f t="shared" si="88"/>
        <v>152.12257281553397</v>
      </c>
      <c r="BM10" s="14">
        <f t="shared" si="89"/>
        <v>8.2132233470816156E-3</v>
      </c>
      <c r="BN10" s="2">
        <v>480</v>
      </c>
      <c r="BO10" s="12">
        <f t="shared" si="29"/>
        <v>178.66626065773448</v>
      </c>
      <c r="BP10" s="1">
        <v>0.95752000000000004</v>
      </c>
      <c r="BQ10" s="26">
        <f t="shared" si="90"/>
        <v>167.52862362971985</v>
      </c>
      <c r="BR10" s="14">
        <f t="shared" si="91"/>
        <v>8.064996172353454E-3</v>
      </c>
      <c r="BS10" s="2">
        <v>460</v>
      </c>
      <c r="BT10" s="12">
        <f t="shared" si="30"/>
        <v>167.73292682926828</v>
      </c>
      <c r="BU10" s="1">
        <v>1.3774999999999999</v>
      </c>
      <c r="BV10" s="26">
        <f t="shared" si="92"/>
        <v>160.99573170731708</v>
      </c>
      <c r="BW10" s="14">
        <f t="shared" si="93"/>
        <v>1.7210426282921572E-2</v>
      </c>
      <c r="BX10" s="2">
        <v>436</v>
      </c>
      <c r="BY10" s="12">
        <f t="shared" si="31"/>
        <v>156.77289377289375</v>
      </c>
      <c r="BZ10" s="1">
        <v>1.2105783333333462</v>
      </c>
      <c r="CA10" s="26">
        <f t="shared" si="32"/>
        <v>147.00366300366301</v>
      </c>
      <c r="CB10" s="14">
        <f t="shared" si="33"/>
        <v>1.0301988188977044E-2</v>
      </c>
      <c r="CC10" s="2">
        <v>477</v>
      </c>
      <c r="CD10" s="12">
        <f t="shared" si="34"/>
        <v>174.91575091575092</v>
      </c>
      <c r="CE10" s="1">
        <v>1.4179868253968251</v>
      </c>
      <c r="CF10" s="26">
        <f t="shared" si="35"/>
        <v>164.44871794871796</v>
      </c>
      <c r="CG10" s="14">
        <f t="shared" si="36"/>
        <v>1.1362341207349084E-2</v>
      </c>
      <c r="CH10" s="2">
        <v>468</v>
      </c>
      <c r="CI10" s="12">
        <f t="shared" si="37"/>
        <v>170.56934306569343</v>
      </c>
      <c r="CJ10" s="1">
        <v>1.2971999999999999</v>
      </c>
      <c r="CK10" s="26">
        <f t="shared" si="38"/>
        <v>160.1405109489051</v>
      </c>
      <c r="CL10" s="14">
        <f t="shared" si="39"/>
        <v>1.1981207349081374E-2</v>
      </c>
      <c r="CM10" s="2">
        <v>447</v>
      </c>
      <c r="CN10" s="12">
        <f t="shared" si="40"/>
        <v>160.49450549450549</v>
      </c>
      <c r="CO10" s="1">
        <v>1.3259999999999998</v>
      </c>
      <c r="CP10" s="26">
        <f t="shared" si="41"/>
        <v>150.95787545787545</v>
      </c>
      <c r="CQ10" s="14">
        <f t="shared" si="42"/>
        <v>1.1927693489533332E-2</v>
      </c>
      <c r="CR10" s="63">
        <v>508</v>
      </c>
      <c r="CS10" s="12">
        <f t="shared" si="43"/>
        <v>188.87179487179489</v>
      </c>
      <c r="CT10" s="1">
        <v>1.454439</v>
      </c>
      <c r="CU10" s="26">
        <f t="shared" si="44"/>
        <v>178.40476190476193</v>
      </c>
      <c r="CV10" s="14">
        <f t="shared" si="45"/>
        <v>1.3138489238845131E-2</v>
      </c>
      <c r="CW10" s="2">
        <v>479</v>
      </c>
      <c r="CX10" s="12">
        <f t="shared" si="46"/>
        <v>175.55882352941177</v>
      </c>
      <c r="CY10" s="1">
        <v>1.5311999999999999</v>
      </c>
      <c r="CZ10" s="26">
        <f t="shared" si="47"/>
        <v>166.45404411764707</v>
      </c>
      <c r="DA10" s="14">
        <f t="shared" si="48"/>
        <v>1.3718069856652516E-2</v>
      </c>
      <c r="DB10" s="63">
        <v>497</v>
      </c>
      <c r="DC10" s="12">
        <f t="shared" si="49"/>
        <v>183.96323529411765</v>
      </c>
      <c r="DD10" s="1">
        <v>1.6489</v>
      </c>
      <c r="DE10" s="26">
        <f t="shared" si="50"/>
        <v>172.99080882352939</v>
      </c>
      <c r="DF10" s="14">
        <f t="shared" si="51"/>
        <v>1.3260512648684856E-2</v>
      </c>
      <c r="DG10" s="2">
        <v>453</v>
      </c>
      <c r="DH10" s="12">
        <f t="shared" si="6"/>
        <v>163.15214723926383</v>
      </c>
      <c r="DI10" s="1">
        <v>1.39577</v>
      </c>
      <c r="DJ10" s="26">
        <f t="shared" si="52"/>
        <v>155.20490797546012</v>
      </c>
      <c r="DK10" s="14">
        <f t="shared" si="53"/>
        <v>1.2454639493592686E-2</v>
      </c>
      <c r="DL10" s="2">
        <v>473</v>
      </c>
      <c r="DM10" s="12">
        <f t="shared" si="7"/>
        <v>172.75735294117646</v>
      </c>
      <c r="DN10" s="1">
        <v>1.5868</v>
      </c>
      <c r="DO10" s="26">
        <f t="shared" si="54"/>
        <v>162.95220588235293</v>
      </c>
      <c r="DP10" s="35">
        <f t="shared" si="55"/>
        <v>1.4512785901762288E-2</v>
      </c>
      <c r="DQ10" s="2">
        <v>480</v>
      </c>
      <c r="DR10" s="12">
        <f t="shared" si="8"/>
        <v>175.81028151774785</v>
      </c>
      <c r="DS10" s="1">
        <v>1.6661999999999999</v>
      </c>
      <c r="DT10" s="26">
        <f t="shared" si="56"/>
        <v>166.48347613219096</v>
      </c>
      <c r="DU10" s="14">
        <f t="shared" si="57"/>
        <v>1.4721010498687671E-2</v>
      </c>
      <c r="DV10" s="2">
        <v>450</v>
      </c>
      <c r="DW10" s="12">
        <f t="shared" si="9"/>
        <v>162.01838235294116</v>
      </c>
      <c r="DX10" s="1">
        <v>1.4387000000000001</v>
      </c>
      <c r="DY10" s="26">
        <f t="shared" si="58"/>
        <v>152.91360294117646</v>
      </c>
      <c r="DZ10" s="14">
        <f t="shared" si="59"/>
        <v>1.4212315768221304E-2</v>
      </c>
      <c r="EA10" s="2">
        <v>464</v>
      </c>
      <c r="EB10" s="12">
        <f t="shared" si="10"/>
        <v>168.81517747858018</v>
      </c>
      <c r="EC10" s="1">
        <v>1.625</v>
      </c>
      <c r="ED10" s="26">
        <f t="shared" si="60"/>
        <v>158.08935128518971</v>
      </c>
      <c r="EE10" s="14">
        <f t="shared" si="61"/>
        <v>1.4315913499942929E-2</v>
      </c>
      <c r="EF10" s="63">
        <v>460</v>
      </c>
      <c r="EG10" s="12">
        <f t="shared" si="11"/>
        <v>167.47252747252747</v>
      </c>
      <c r="EH10" s="1">
        <v>1.5572999999999999</v>
      </c>
      <c r="EI10" s="26">
        <f t="shared" si="62"/>
        <v>157.47069597069597</v>
      </c>
      <c r="EJ10" s="35">
        <f t="shared" si="63"/>
        <v>1.4267386925471517E-2</v>
      </c>
      <c r="EK10" s="2">
        <v>456</v>
      </c>
      <c r="EL10" s="12">
        <f t="shared" si="12"/>
        <v>165.61172161172161</v>
      </c>
      <c r="EM10" s="1">
        <v>1.6048</v>
      </c>
      <c r="EN10" s="26">
        <f t="shared" si="64"/>
        <v>156.07509157509156</v>
      </c>
      <c r="EO10" s="14">
        <f t="shared" si="65"/>
        <v>1.5152102938352226E-2</v>
      </c>
      <c r="EP10" s="2">
        <v>467</v>
      </c>
      <c r="EQ10" s="12">
        <f t="shared" si="13"/>
        <v>170.72893772893772</v>
      </c>
      <c r="ER10" s="1">
        <v>1.5384</v>
      </c>
      <c r="ES10" s="26">
        <f t="shared" si="66"/>
        <v>160.95970695970695</v>
      </c>
      <c r="ET10" s="35">
        <f t="shared" si="67"/>
        <v>1.4074803149606288E-2</v>
      </c>
      <c r="EU10" s="2">
        <v>456</v>
      </c>
      <c r="EV10" s="12">
        <f t="shared" si="14"/>
        <v>165.61172161172161</v>
      </c>
      <c r="EW10" s="1">
        <v>1.4876</v>
      </c>
      <c r="EX10" s="26">
        <f t="shared" si="68"/>
        <v>155.84249084249086</v>
      </c>
      <c r="EY10" s="14">
        <f t="shared" si="69"/>
        <v>1.4172047244094498E-2</v>
      </c>
      <c r="EZ10" s="2">
        <v>474</v>
      </c>
      <c r="FA10" s="12">
        <f t="shared" si="94"/>
        <v>173.35036496350364</v>
      </c>
      <c r="FB10" s="1">
        <v>1.61</v>
      </c>
      <c r="FC10" s="26">
        <f t="shared" si="70"/>
        <v>164.89142335766422</v>
      </c>
      <c r="FD10" s="14">
        <f t="shared" si="71"/>
        <v>1.5368352928486709E-2</v>
      </c>
      <c r="FE10" s="2">
        <v>445</v>
      </c>
      <c r="FF10" s="12">
        <f t="shared" si="72"/>
        <v>161.28220858895705</v>
      </c>
      <c r="FG10" s="1">
        <v>1.45</v>
      </c>
      <c r="FH10" s="13">
        <f t="shared" si="95"/>
        <v>153.10122699386503</v>
      </c>
      <c r="FI10" s="14">
        <f t="shared" si="96"/>
        <v>1.5279340082489695E-2</v>
      </c>
      <c r="FJ10" s="18">
        <v>470</v>
      </c>
      <c r="FK10" s="28">
        <f t="shared" si="73"/>
        <v>172.44036697247705</v>
      </c>
      <c r="FL10" s="13">
        <v>1.6</v>
      </c>
      <c r="FM10" s="13">
        <f t="shared" si="97"/>
        <v>163.23577981651374</v>
      </c>
      <c r="FN10" s="29">
        <f t="shared" si="98"/>
        <v>1.5209807634805157E-2</v>
      </c>
      <c r="FO10" s="18">
        <v>450</v>
      </c>
      <c r="FP10" s="28">
        <f t="shared" si="74"/>
        <v>164.22413793103448</v>
      </c>
      <c r="FQ10" s="13">
        <v>1.4750000000000001</v>
      </c>
      <c r="FR10" s="13">
        <f t="shared" si="99"/>
        <v>153.66687192118226</v>
      </c>
      <c r="FS10" s="29">
        <f t="shared" si="100"/>
        <v>1.3616214639836696E-2</v>
      </c>
      <c r="FT10" s="18">
        <v>355</v>
      </c>
      <c r="FU10" s="28">
        <f t="shared" si="75"/>
        <v>119.20858895705523</v>
      </c>
      <c r="FV10" s="13">
        <v>0.92500000000000004</v>
      </c>
      <c r="FW10" s="13">
        <f t="shared" si="101"/>
        <v>112.19631901840492</v>
      </c>
      <c r="FX10" s="29">
        <f t="shared" si="102"/>
        <v>1.0695538057742775E-2</v>
      </c>
    </row>
    <row r="11" spans="2:180" x14ac:dyDescent="0.25">
      <c r="B11" s="2">
        <v>187</v>
      </c>
      <c r="C11" s="1">
        <v>1.5736909284394063</v>
      </c>
      <c r="D11" s="7">
        <v>179.5</v>
      </c>
      <c r="E11" s="3">
        <v>1.3114778776343374E-2</v>
      </c>
      <c r="F11" s="59">
        <v>174</v>
      </c>
      <c r="G11" s="13">
        <v>1.4777</v>
      </c>
      <c r="H11" s="26">
        <f t="shared" si="76"/>
        <v>165.5</v>
      </c>
      <c r="I11" s="29">
        <f t="shared" si="77"/>
        <v>1.2929411764705882E-2</v>
      </c>
      <c r="J11" s="52">
        <v>184</v>
      </c>
      <c r="K11" s="1">
        <v>1.5691999999999999</v>
      </c>
      <c r="L11" s="26">
        <f t="shared" si="78"/>
        <v>175</v>
      </c>
      <c r="M11" s="14">
        <f t="shared" si="79"/>
        <v>1.298888888888889E-2</v>
      </c>
      <c r="N11" s="52">
        <v>185</v>
      </c>
      <c r="O11" s="1">
        <v>1.5541</v>
      </c>
      <c r="P11" s="26">
        <f t="shared" si="80"/>
        <v>175</v>
      </c>
      <c r="Q11" s="14">
        <f t="shared" si="81"/>
        <v>1.1904999999999999E-2</v>
      </c>
      <c r="R11" s="52">
        <v>187</v>
      </c>
      <c r="S11" s="1">
        <v>1.52996</v>
      </c>
      <c r="T11" s="26">
        <f t="shared" si="82"/>
        <v>179.5</v>
      </c>
      <c r="U11" s="14">
        <f t="shared" si="83"/>
        <v>1.441333333333333E-2</v>
      </c>
      <c r="V11" s="52">
        <v>218</v>
      </c>
      <c r="W11" s="1">
        <v>1.3101866666666666</v>
      </c>
      <c r="X11" s="26">
        <f t="shared" si="84"/>
        <v>205.5</v>
      </c>
      <c r="Y11" s="14">
        <f t="shared" si="85"/>
        <v>9.387999999999997E-3</v>
      </c>
      <c r="Z11" s="2">
        <v>557</v>
      </c>
      <c r="AA11" s="12">
        <f t="shared" si="0"/>
        <v>205.47279322853689</v>
      </c>
      <c r="AB11" s="1">
        <v>1.5910949999999999</v>
      </c>
      <c r="AC11" s="26">
        <f t="shared" si="15"/>
        <v>195.56771463119708</v>
      </c>
      <c r="AD11" s="14">
        <f t="shared" si="16"/>
        <v>1.115000406925877E-2</v>
      </c>
      <c r="AE11" s="2">
        <v>489</v>
      </c>
      <c r="AF11" s="12">
        <f t="shared" si="1"/>
        <v>174.31674757281553</v>
      </c>
      <c r="AG11" s="1">
        <v>1.3063011111111111</v>
      </c>
      <c r="AH11" s="26">
        <f t="shared" si="17"/>
        <v>165.99393203883494</v>
      </c>
      <c r="AI11" s="14">
        <f t="shared" si="18"/>
        <v>1.0152814231554385E-2</v>
      </c>
      <c r="AJ11" s="2">
        <v>531</v>
      </c>
      <c r="AK11" s="12">
        <f t="shared" si="2"/>
        <v>193.96363636363634</v>
      </c>
      <c r="AL11" s="1">
        <v>1.4209066666666665</v>
      </c>
      <c r="AM11" s="26">
        <f t="shared" si="19"/>
        <v>182.88</v>
      </c>
      <c r="AN11" s="14">
        <f t="shared" si="20"/>
        <v>1.0366082494896485E-2</v>
      </c>
      <c r="AO11" s="2">
        <v>556</v>
      </c>
      <c r="AP11" s="12">
        <f t="shared" si="3"/>
        <v>206.69820359281437</v>
      </c>
      <c r="AQ11" s="1">
        <v>1.3299533000000001</v>
      </c>
      <c r="AR11" s="26">
        <f t="shared" si="21"/>
        <v>195.97544910179641</v>
      </c>
      <c r="AS11" s="14">
        <f t="shared" si="22"/>
        <v>1.0288587703132868E-2</v>
      </c>
      <c r="AT11" s="2">
        <v>551</v>
      </c>
      <c r="AU11" s="12">
        <f t="shared" si="4"/>
        <v>204.41676646706586</v>
      </c>
      <c r="AV11" s="1">
        <v>1.5061</v>
      </c>
      <c r="AW11" s="26">
        <f t="shared" si="23"/>
        <v>192.09700598802394</v>
      </c>
      <c r="AX11" s="14">
        <f t="shared" si="24"/>
        <v>9.1194954797316954E-3</v>
      </c>
      <c r="AY11" s="2">
        <v>494</v>
      </c>
      <c r="AZ11" s="12">
        <f t="shared" si="5"/>
        <v>178.37935174069628</v>
      </c>
      <c r="BA11" s="1">
        <v>1.2505243650793652</v>
      </c>
      <c r="BB11" s="26">
        <f t="shared" si="25"/>
        <v>169.91776710684275</v>
      </c>
      <c r="BC11" s="14">
        <f t="shared" si="26"/>
        <v>1.0259045029281247E-2</v>
      </c>
      <c r="BD11" s="2">
        <v>471</v>
      </c>
      <c r="BE11" s="12">
        <f t="shared" si="27"/>
        <v>171.95985401459853</v>
      </c>
      <c r="BF11" s="1">
        <v>1.41049</v>
      </c>
      <c r="BG11" s="26">
        <f t="shared" si="86"/>
        <v>163.38503649635038</v>
      </c>
      <c r="BH11" s="14">
        <f t="shared" si="87"/>
        <v>1.2424171100234109E-2</v>
      </c>
      <c r="BI11" s="2">
        <v>493</v>
      </c>
      <c r="BJ11" s="12">
        <f t="shared" si="28"/>
        <v>184.02669902912621</v>
      </c>
      <c r="BK11" s="1">
        <v>1.1597599999999999</v>
      </c>
      <c r="BL11" s="26">
        <f t="shared" si="88"/>
        <v>172.92961165048541</v>
      </c>
      <c r="BM11" s="14">
        <f t="shared" si="89"/>
        <v>7.9881321084864353E-3</v>
      </c>
      <c r="BN11" s="2">
        <v>533</v>
      </c>
      <c r="BO11" s="12">
        <f t="shared" si="29"/>
        <v>203.26187576126674</v>
      </c>
      <c r="BP11" s="1">
        <v>1.1509499999999999</v>
      </c>
      <c r="BQ11" s="26">
        <f t="shared" si="90"/>
        <v>190.96406820950062</v>
      </c>
      <c r="BR11" s="14">
        <f t="shared" si="91"/>
        <v>7.8644099440400173E-3</v>
      </c>
      <c r="BS11" s="2">
        <v>497</v>
      </c>
      <c r="BT11" s="12">
        <f t="shared" si="30"/>
        <v>184.92439024390242</v>
      </c>
      <c r="BU11" s="1">
        <v>1.5916999999999999</v>
      </c>
      <c r="BV11" s="26">
        <f t="shared" si="92"/>
        <v>176.32865853658535</v>
      </c>
      <c r="BW11" s="14">
        <f t="shared" si="93"/>
        <v>1.2459672270695893E-2</v>
      </c>
      <c r="BX11" s="2">
        <v>479</v>
      </c>
      <c r="BY11" s="12">
        <f t="shared" si="31"/>
        <v>176.77655677655679</v>
      </c>
      <c r="BZ11" s="1">
        <v>1.4379526190476319</v>
      </c>
      <c r="CA11" s="26">
        <f t="shared" si="32"/>
        <v>166.77472527472526</v>
      </c>
      <c r="CB11" s="14">
        <f t="shared" si="33"/>
        <v>1.136663248489286E-2</v>
      </c>
      <c r="CC11" s="2">
        <v>521</v>
      </c>
      <c r="CD11" s="12">
        <f t="shared" si="34"/>
        <v>195.38461538461536</v>
      </c>
      <c r="CE11" s="1">
        <v>1.6647823809523807</v>
      </c>
      <c r="CF11" s="26">
        <f t="shared" si="35"/>
        <v>185.15018315018312</v>
      </c>
      <c r="CG11" s="14">
        <f t="shared" si="36"/>
        <v>1.2057120019088546E-2</v>
      </c>
      <c r="CH11" s="2">
        <v>509</v>
      </c>
      <c r="CI11" s="12">
        <f t="shared" si="37"/>
        <v>189.57299270072994</v>
      </c>
      <c r="CJ11" s="1">
        <v>1.5250999999999999</v>
      </c>
      <c r="CK11" s="26">
        <f t="shared" si="38"/>
        <v>180.07116788321167</v>
      </c>
      <c r="CL11" s="14">
        <f t="shared" si="39"/>
        <v>1.1992433262915297E-2</v>
      </c>
      <c r="CM11" s="2">
        <v>483</v>
      </c>
      <c r="CN11" s="12">
        <f t="shared" si="40"/>
        <v>177.24175824175825</v>
      </c>
      <c r="CO11" s="1">
        <v>1.5334999999999999</v>
      </c>
      <c r="CP11" s="26">
        <f t="shared" si="41"/>
        <v>168.86813186813185</v>
      </c>
      <c r="CQ11" s="14">
        <f t="shared" si="42"/>
        <v>1.2390091863517054E-2</v>
      </c>
      <c r="CR11" s="63">
        <v>556</v>
      </c>
      <c r="CS11" s="12">
        <f t="shared" si="43"/>
        <v>211.20146520146523</v>
      </c>
      <c r="CT11" s="1">
        <v>1.6787160000000001</v>
      </c>
      <c r="CU11" s="26">
        <f t="shared" si="44"/>
        <v>200.03663003663007</v>
      </c>
      <c r="CV11" s="14">
        <f t="shared" si="45"/>
        <v>1.0043901082677165E-2</v>
      </c>
      <c r="CW11" s="2">
        <v>517</v>
      </c>
      <c r="CX11" s="12">
        <f t="shared" si="46"/>
        <v>193.30147058823528</v>
      </c>
      <c r="CY11" s="1">
        <v>1.7768999999999999</v>
      </c>
      <c r="CZ11" s="26">
        <f t="shared" si="47"/>
        <v>184.43014705882354</v>
      </c>
      <c r="DA11" s="14">
        <f t="shared" si="48"/>
        <v>1.3847990053874864E-2</v>
      </c>
      <c r="DB11" s="63">
        <v>534</v>
      </c>
      <c r="DC11" s="12">
        <f t="shared" si="49"/>
        <v>201.2389705882353</v>
      </c>
      <c r="DD11" s="1">
        <v>1.8969</v>
      </c>
      <c r="DE11" s="26">
        <f t="shared" si="50"/>
        <v>192.60110294117646</v>
      </c>
      <c r="DF11" s="14">
        <f t="shared" si="51"/>
        <v>1.435539476484358E-2</v>
      </c>
      <c r="DG11" s="2">
        <v>490</v>
      </c>
      <c r="DH11" s="12">
        <f t="shared" si="6"/>
        <v>180.44907975460123</v>
      </c>
      <c r="DI11" s="1">
        <v>1.64158</v>
      </c>
      <c r="DJ11" s="26">
        <f t="shared" si="52"/>
        <v>171.80061349693253</v>
      </c>
      <c r="DK11" s="14">
        <f t="shared" si="53"/>
        <v>1.4211190324182471E-2</v>
      </c>
      <c r="DL11" s="2">
        <v>516</v>
      </c>
      <c r="DM11" s="12">
        <f t="shared" si="7"/>
        <v>192.83455882352939</v>
      </c>
      <c r="DN11" s="1">
        <v>1.8726</v>
      </c>
      <c r="DO11" s="26">
        <f t="shared" si="54"/>
        <v>182.79595588235293</v>
      </c>
      <c r="DP11" s="35">
        <f t="shared" si="55"/>
        <v>1.4235048525911018E-2</v>
      </c>
      <c r="DQ11" s="2">
        <v>525</v>
      </c>
      <c r="DR11" s="12">
        <f t="shared" si="8"/>
        <v>196.79559363525092</v>
      </c>
      <c r="DS11" s="1">
        <v>1.9794</v>
      </c>
      <c r="DT11" s="26">
        <f t="shared" si="56"/>
        <v>186.3029375764994</v>
      </c>
      <c r="DU11" s="14">
        <f t="shared" si="57"/>
        <v>1.4924724409448819E-2</v>
      </c>
      <c r="DV11" s="2">
        <v>488</v>
      </c>
      <c r="DW11" s="12">
        <f t="shared" si="9"/>
        <v>179.7610294117647</v>
      </c>
      <c r="DX11" s="1">
        <v>1.6952</v>
      </c>
      <c r="DY11" s="26">
        <f t="shared" si="58"/>
        <v>170.88970588235293</v>
      </c>
      <c r="DZ11" s="14">
        <f t="shared" si="59"/>
        <v>1.4456692913385819E-2</v>
      </c>
      <c r="EA11" s="2">
        <v>507</v>
      </c>
      <c r="EB11" s="12">
        <f t="shared" si="10"/>
        <v>188.86780905752755</v>
      </c>
      <c r="EC11" s="1">
        <v>1.9279999999999999</v>
      </c>
      <c r="ED11" s="26">
        <f t="shared" si="60"/>
        <v>178.84149326805385</v>
      </c>
      <c r="EE11" s="14">
        <f t="shared" si="61"/>
        <v>1.5110236220472436E-2</v>
      </c>
      <c r="EF11" s="63">
        <v>506</v>
      </c>
      <c r="EG11" s="12">
        <f t="shared" si="11"/>
        <v>188.87179487179489</v>
      </c>
      <c r="EH11" s="1">
        <v>1.869</v>
      </c>
      <c r="EI11" s="26">
        <f t="shared" si="62"/>
        <v>178.17216117216117</v>
      </c>
      <c r="EJ11" s="35">
        <f t="shared" si="63"/>
        <v>1.4565919205751447E-2</v>
      </c>
      <c r="EK11" s="2">
        <v>498</v>
      </c>
      <c r="EL11" s="12">
        <f t="shared" si="12"/>
        <v>185.15018315018315</v>
      </c>
      <c r="EM11" s="1">
        <v>1.8945000000000001</v>
      </c>
      <c r="EN11" s="26">
        <f t="shared" si="64"/>
        <v>175.38095238095238</v>
      </c>
      <c r="EO11" s="14">
        <f t="shared" si="65"/>
        <v>1.4827165354330705E-2</v>
      </c>
      <c r="EP11" s="2">
        <v>511</v>
      </c>
      <c r="EQ11" s="12">
        <f t="shared" si="13"/>
        <v>191.19780219780219</v>
      </c>
      <c r="ER11" s="1">
        <v>1.8004</v>
      </c>
      <c r="ES11" s="26">
        <f t="shared" si="66"/>
        <v>180.96336996336996</v>
      </c>
      <c r="ET11" s="35">
        <f t="shared" si="67"/>
        <v>1.2799928418038656E-2</v>
      </c>
      <c r="EU11" s="2">
        <v>498</v>
      </c>
      <c r="EV11" s="12">
        <f t="shared" si="14"/>
        <v>185.15018315018315</v>
      </c>
      <c r="EW11" s="1">
        <v>1.7611000000000001</v>
      </c>
      <c r="EX11" s="26">
        <f t="shared" si="68"/>
        <v>175.38095238095238</v>
      </c>
      <c r="EY11" s="14">
        <f t="shared" si="69"/>
        <v>1.399803149606299E-2</v>
      </c>
      <c r="EZ11" s="2">
        <v>517.5</v>
      </c>
      <c r="FA11" s="12">
        <f t="shared" si="94"/>
        <v>193.51277372262774</v>
      </c>
      <c r="FB11" s="1">
        <v>1.9359999999999999</v>
      </c>
      <c r="FC11" s="26">
        <f t="shared" si="70"/>
        <v>183.43156934306569</v>
      </c>
      <c r="FD11" s="14">
        <f t="shared" si="71"/>
        <v>1.6168703050049756E-2</v>
      </c>
      <c r="FE11" s="2">
        <v>485</v>
      </c>
      <c r="FF11" s="12">
        <f t="shared" si="72"/>
        <v>179.98159509202455</v>
      </c>
      <c r="FG11" s="1">
        <v>1.72</v>
      </c>
      <c r="FH11" s="13">
        <f t="shared" si="95"/>
        <v>170.6319018404908</v>
      </c>
      <c r="FI11" s="14">
        <f t="shared" si="96"/>
        <v>1.4438976377952745E-2</v>
      </c>
      <c r="FJ11" s="18">
        <v>511</v>
      </c>
      <c r="FK11" s="28">
        <f t="shared" si="73"/>
        <v>191.54862385321101</v>
      </c>
      <c r="FL11" s="13">
        <v>1.84</v>
      </c>
      <c r="FM11" s="13">
        <f t="shared" si="97"/>
        <v>181.99449541284403</v>
      </c>
      <c r="FN11" s="29">
        <f t="shared" si="98"/>
        <v>1.2560015363933155E-2</v>
      </c>
      <c r="FO11" s="18">
        <v>490</v>
      </c>
      <c r="FP11" s="28">
        <f t="shared" si="74"/>
        <v>182.99261083743843</v>
      </c>
      <c r="FQ11" s="13">
        <v>1.7749999999999999</v>
      </c>
      <c r="FR11" s="13">
        <f t="shared" si="99"/>
        <v>173.60837438423647</v>
      </c>
      <c r="FS11" s="29">
        <f t="shared" si="100"/>
        <v>1.5984251968503914E-2</v>
      </c>
      <c r="FT11" s="18">
        <v>395</v>
      </c>
      <c r="FU11" s="28">
        <f t="shared" si="75"/>
        <v>137.90797546012271</v>
      </c>
      <c r="FV11" s="13">
        <v>1.175</v>
      </c>
      <c r="FW11" s="13">
        <f t="shared" si="101"/>
        <v>128.55828220858896</v>
      </c>
      <c r="FX11" s="29">
        <f t="shared" si="102"/>
        <v>1.3369422572178475E-2</v>
      </c>
    </row>
    <row r="12" spans="2:180" x14ac:dyDescent="0.25">
      <c r="B12" s="2">
        <v>202</v>
      </c>
      <c r="C12" s="1">
        <v>1.7732102827562568</v>
      </c>
      <c r="D12" s="7">
        <v>194.5</v>
      </c>
      <c r="E12" s="3">
        <v>1.330129028779003E-2</v>
      </c>
      <c r="F12" s="59">
        <v>189</v>
      </c>
      <c r="G12" s="13">
        <v>1.6797</v>
      </c>
      <c r="H12" s="26">
        <f t="shared" si="76"/>
        <v>181.5</v>
      </c>
      <c r="I12" s="29">
        <f t="shared" si="77"/>
        <v>1.3466666666666663E-2</v>
      </c>
      <c r="J12" s="52">
        <v>202</v>
      </c>
      <c r="K12" s="1">
        <v>1.7982</v>
      </c>
      <c r="L12" s="26">
        <f t="shared" si="78"/>
        <v>193</v>
      </c>
      <c r="M12" s="14">
        <f t="shared" si="79"/>
        <v>1.2722222222222227E-2</v>
      </c>
      <c r="N12" s="52">
        <v>205</v>
      </c>
      <c r="O12" s="1">
        <v>1.7911000000000001</v>
      </c>
      <c r="P12" s="26">
        <f t="shared" si="80"/>
        <v>195</v>
      </c>
      <c r="Q12" s="14">
        <f t="shared" si="81"/>
        <v>1.1850000000000005E-2</v>
      </c>
      <c r="R12" s="52">
        <v>202</v>
      </c>
      <c r="S12" s="1">
        <v>1.7123599999999999</v>
      </c>
      <c r="T12" s="26">
        <f t="shared" si="82"/>
        <v>194.5</v>
      </c>
      <c r="U12" s="14">
        <f t="shared" si="83"/>
        <v>1.2159999999999994E-2</v>
      </c>
      <c r="V12" s="52">
        <v>248</v>
      </c>
      <c r="W12" s="1">
        <v>1.5591066666666666</v>
      </c>
      <c r="X12" s="26">
        <f t="shared" si="84"/>
        <v>233</v>
      </c>
      <c r="Y12" s="14">
        <f t="shared" si="85"/>
        <v>8.2973333333333336E-3</v>
      </c>
      <c r="Z12" s="2">
        <v>603</v>
      </c>
      <c r="AA12" s="12">
        <f t="shared" si="0"/>
        <v>226.66505441354292</v>
      </c>
      <c r="AB12" s="1">
        <v>1.8050283333333332</v>
      </c>
      <c r="AC12" s="26">
        <f t="shared" si="15"/>
        <v>216.0689238210399</v>
      </c>
      <c r="AD12" s="14">
        <f t="shared" si="16"/>
        <v>1.0094879987827614E-2</v>
      </c>
      <c r="AE12" s="2">
        <v>531</v>
      </c>
      <c r="AF12" s="12">
        <f t="shared" si="1"/>
        <v>193.73665048543691</v>
      </c>
      <c r="AG12" s="1">
        <v>1.4831011111111112</v>
      </c>
      <c r="AH12" s="26">
        <f t="shared" si="17"/>
        <v>184.02669902912623</v>
      </c>
      <c r="AI12" s="14">
        <f t="shared" si="18"/>
        <v>9.104061992250962E-3</v>
      </c>
      <c r="AJ12" s="2">
        <v>575</v>
      </c>
      <c r="AK12" s="12">
        <f t="shared" si="2"/>
        <v>214.28363636363636</v>
      </c>
      <c r="AL12" s="1">
        <v>1.6725955555555554</v>
      </c>
      <c r="AM12" s="26">
        <f t="shared" si="19"/>
        <v>204.12363636363636</v>
      </c>
      <c r="AN12" s="14">
        <f t="shared" si="20"/>
        <v>1.2386264216972863E-2</v>
      </c>
      <c r="AO12" s="2">
        <v>603</v>
      </c>
      <c r="AP12" s="12">
        <f t="shared" si="3"/>
        <v>228.14371257485027</v>
      </c>
      <c r="AQ12" s="1">
        <v>1.5474643000000001</v>
      </c>
      <c r="AR12" s="26">
        <f t="shared" si="21"/>
        <v>217.42095808383232</v>
      </c>
      <c r="AS12" s="14">
        <f t="shared" si="22"/>
        <v>1.0142496509744805E-2</v>
      </c>
      <c r="AT12" s="2">
        <v>599</v>
      </c>
      <c r="AU12" s="12">
        <f t="shared" si="4"/>
        <v>226.31856287425151</v>
      </c>
      <c r="AV12" s="1">
        <v>1.7135</v>
      </c>
      <c r="AW12" s="26">
        <f t="shared" si="23"/>
        <v>215.36766467065868</v>
      </c>
      <c r="AX12" s="14">
        <f t="shared" si="24"/>
        <v>9.4695428696412835E-3</v>
      </c>
      <c r="AY12" s="2">
        <v>535</v>
      </c>
      <c r="AZ12" s="12">
        <f t="shared" si="5"/>
        <v>197.13205282112844</v>
      </c>
      <c r="BA12" s="1">
        <v>1.4462621428571429</v>
      </c>
      <c r="BB12" s="26">
        <f t="shared" si="25"/>
        <v>187.75570228091237</v>
      </c>
      <c r="BC12" s="14">
        <f t="shared" si="26"/>
        <v>1.043784449708015E-2</v>
      </c>
      <c r="BD12" s="2">
        <v>510</v>
      </c>
      <c r="BE12" s="12">
        <f t="shared" si="27"/>
        <v>190.03649635036496</v>
      </c>
      <c r="BF12" s="1">
        <v>1.6251899999999999</v>
      </c>
      <c r="BG12" s="26">
        <f t="shared" si="86"/>
        <v>180.99817518248176</v>
      </c>
      <c r="BH12" s="14">
        <f t="shared" si="87"/>
        <v>1.1877205733898642E-2</v>
      </c>
      <c r="BI12" s="2">
        <v>531</v>
      </c>
      <c r="BJ12" s="12">
        <f t="shared" si="28"/>
        <v>201.59708737864077</v>
      </c>
      <c r="BK12" s="1">
        <v>1.33372</v>
      </c>
      <c r="BL12" s="26">
        <f t="shared" si="88"/>
        <v>192.81189320388347</v>
      </c>
      <c r="BM12" s="14">
        <f t="shared" si="89"/>
        <v>9.9007487221992076E-3</v>
      </c>
      <c r="BN12" s="2">
        <v>572</v>
      </c>
      <c r="BO12" s="12">
        <f t="shared" si="29"/>
        <v>221.36053593179051</v>
      </c>
      <c r="BP12" s="1">
        <v>1.3101799999999999</v>
      </c>
      <c r="BQ12" s="26">
        <f t="shared" si="90"/>
        <v>212.31120584652862</v>
      </c>
      <c r="BR12" s="14">
        <f t="shared" si="91"/>
        <v>8.7978888215895987E-3</v>
      </c>
      <c r="BS12" s="2">
        <v>537</v>
      </c>
      <c r="BT12" s="12">
        <f t="shared" si="30"/>
        <v>203.509756097561</v>
      </c>
      <c r="BU12" s="1">
        <v>1.8207</v>
      </c>
      <c r="BV12" s="26">
        <f t="shared" si="92"/>
        <v>194.21707317073171</v>
      </c>
      <c r="BW12" s="14">
        <f t="shared" si="93"/>
        <v>1.2321522309711267E-2</v>
      </c>
      <c r="BX12" s="2">
        <v>520</v>
      </c>
      <c r="BY12" s="12">
        <f t="shared" si="31"/>
        <v>195.84981684981682</v>
      </c>
      <c r="BZ12" s="1">
        <v>1.6618859523809653</v>
      </c>
      <c r="CA12" s="26">
        <f t="shared" si="32"/>
        <v>186.3131868131868</v>
      </c>
      <c r="CB12" s="14">
        <f t="shared" si="33"/>
        <v>1.1740695217975827E-2</v>
      </c>
      <c r="CC12" s="2">
        <v>567</v>
      </c>
      <c r="CD12" s="12">
        <f t="shared" si="34"/>
        <v>216.78388278388277</v>
      </c>
      <c r="CE12" s="1">
        <v>1.8892512698412696</v>
      </c>
      <c r="CF12" s="26">
        <f t="shared" si="35"/>
        <v>206.08424908424905</v>
      </c>
      <c r="CG12" s="14">
        <f t="shared" si="36"/>
        <v>1.048955951158278E-2</v>
      </c>
      <c r="CH12" s="2">
        <v>544</v>
      </c>
      <c r="CI12" s="12">
        <f t="shared" si="37"/>
        <v>205.79562043795622</v>
      </c>
      <c r="CJ12" s="1">
        <v>1.7296999999999998</v>
      </c>
      <c r="CK12" s="26">
        <f t="shared" si="38"/>
        <v>197.68430656934308</v>
      </c>
      <c r="CL12" s="14">
        <f t="shared" si="39"/>
        <v>1.2612013498312705E-2</v>
      </c>
      <c r="CM12" s="2">
        <v>522</v>
      </c>
      <c r="CN12" s="12">
        <f t="shared" si="40"/>
        <v>195.38461538461536</v>
      </c>
      <c r="CO12" s="1">
        <v>1.7800999999999998</v>
      </c>
      <c r="CP12" s="26">
        <f t="shared" si="41"/>
        <v>186.3131868131868</v>
      </c>
      <c r="CQ12" s="14">
        <f t="shared" si="42"/>
        <v>1.3592125984251989E-2</v>
      </c>
      <c r="CR12" s="63">
        <v>606</v>
      </c>
      <c r="CS12" s="12">
        <f t="shared" si="43"/>
        <v>234.46153846153848</v>
      </c>
      <c r="CT12" s="1">
        <v>1.9694760000000002</v>
      </c>
      <c r="CU12" s="26">
        <f t="shared" si="44"/>
        <v>222.83150183150184</v>
      </c>
      <c r="CV12" s="14">
        <f t="shared" si="45"/>
        <v>1.250039055118111E-2</v>
      </c>
      <c r="CW12" s="2">
        <v>552</v>
      </c>
      <c r="CX12" s="12">
        <f t="shared" si="46"/>
        <v>209.64338235294119</v>
      </c>
      <c r="CY12" s="1">
        <v>2.0135999999999998</v>
      </c>
      <c r="CZ12" s="26">
        <f t="shared" si="47"/>
        <v>201.47242647058823</v>
      </c>
      <c r="DA12" s="14">
        <f t="shared" si="48"/>
        <v>1.4484229471316053E-2</v>
      </c>
      <c r="DB12" s="63">
        <v>576</v>
      </c>
      <c r="DC12" s="12">
        <f t="shared" si="49"/>
        <v>220.84926470588238</v>
      </c>
      <c r="DD12" s="1">
        <v>2.1478999999999999</v>
      </c>
      <c r="DE12" s="26">
        <f t="shared" si="50"/>
        <v>211.04411764705884</v>
      </c>
      <c r="DF12" s="14">
        <f t="shared" si="51"/>
        <v>1.2799400074990612E-2</v>
      </c>
      <c r="DG12" s="2">
        <v>527</v>
      </c>
      <c r="DH12" s="12">
        <f t="shared" si="6"/>
        <v>197.74601226993866</v>
      </c>
      <c r="DI12" s="1">
        <v>1.8628800000000001</v>
      </c>
      <c r="DJ12" s="26">
        <f t="shared" si="52"/>
        <v>189.09754601226996</v>
      </c>
      <c r="DK12" s="14">
        <f t="shared" si="53"/>
        <v>1.2794176065829607E-2</v>
      </c>
      <c r="DL12" s="2">
        <v>558</v>
      </c>
      <c r="DM12" s="12">
        <f t="shared" si="7"/>
        <v>212.44485294117646</v>
      </c>
      <c r="DN12" s="1">
        <v>2.1547000000000001</v>
      </c>
      <c r="DO12" s="26">
        <f t="shared" si="54"/>
        <v>202.63970588235293</v>
      </c>
      <c r="DP12" s="35">
        <f t="shared" si="55"/>
        <v>1.4385301837270333E-2</v>
      </c>
      <c r="DQ12" s="2">
        <v>568</v>
      </c>
      <c r="DR12" s="12">
        <f t="shared" si="8"/>
        <v>216.84822521419829</v>
      </c>
      <c r="DS12" s="1">
        <v>2.2591000000000001</v>
      </c>
      <c r="DT12" s="26">
        <f t="shared" si="56"/>
        <v>206.82190942472459</v>
      </c>
      <c r="DU12" s="14">
        <f t="shared" si="57"/>
        <v>1.3948293963254595E-2</v>
      </c>
      <c r="DV12" s="2">
        <v>529</v>
      </c>
      <c r="DW12" s="12">
        <f t="shared" si="9"/>
        <v>198.90441176470588</v>
      </c>
      <c r="DX12" s="1">
        <v>1.966</v>
      </c>
      <c r="DY12" s="26">
        <f t="shared" si="58"/>
        <v>189.3327205882353</v>
      </c>
      <c r="DZ12" s="14">
        <f t="shared" si="59"/>
        <v>1.4145880545419615E-2</v>
      </c>
      <c r="EA12" s="2">
        <v>550</v>
      </c>
      <c r="EB12" s="12">
        <f t="shared" si="10"/>
        <v>208.92044063647489</v>
      </c>
      <c r="EC12" s="1">
        <v>2.2225999999999999</v>
      </c>
      <c r="ED12" s="26">
        <f t="shared" si="60"/>
        <v>198.89412484700122</v>
      </c>
      <c r="EE12" s="14">
        <f t="shared" si="61"/>
        <v>1.4691338582677184E-2</v>
      </c>
      <c r="EF12" s="63">
        <v>549</v>
      </c>
      <c r="EG12" s="12">
        <f t="shared" si="11"/>
        <v>208.8754578754579</v>
      </c>
      <c r="EH12" s="1">
        <v>2.1429</v>
      </c>
      <c r="EI12" s="26">
        <f t="shared" si="62"/>
        <v>198.87362637362639</v>
      </c>
      <c r="EJ12" s="35">
        <f t="shared" si="63"/>
        <v>1.3692492217542573E-2</v>
      </c>
      <c r="EK12" s="2">
        <v>542</v>
      </c>
      <c r="EL12" s="12">
        <f t="shared" si="12"/>
        <v>205.61904761904762</v>
      </c>
      <c r="EM12" s="1">
        <v>2.2101000000000002</v>
      </c>
      <c r="EN12" s="26">
        <f t="shared" si="64"/>
        <v>195.38461538461539</v>
      </c>
      <c r="EO12" s="14">
        <f t="shared" si="65"/>
        <v>1.5418539727988553E-2</v>
      </c>
      <c r="EP12" s="2">
        <v>557</v>
      </c>
      <c r="EQ12" s="12">
        <f t="shared" si="13"/>
        <v>212.59706959706961</v>
      </c>
      <c r="ER12" s="1">
        <v>2.0585</v>
      </c>
      <c r="ES12" s="26">
        <f t="shared" si="66"/>
        <v>201.89743589743591</v>
      </c>
      <c r="ET12" s="35">
        <f t="shared" si="67"/>
        <v>1.2061160561451548E-2</v>
      </c>
      <c r="EU12" s="2">
        <v>543</v>
      </c>
      <c r="EV12" s="12">
        <f t="shared" si="14"/>
        <v>206.08424908424908</v>
      </c>
      <c r="EW12" s="1">
        <v>2.0499999999999998</v>
      </c>
      <c r="EX12" s="26">
        <f t="shared" si="68"/>
        <v>195.61721611721612</v>
      </c>
      <c r="EY12" s="14">
        <f t="shared" si="69"/>
        <v>1.3800472440944872E-2</v>
      </c>
      <c r="EZ12" s="2">
        <v>564</v>
      </c>
      <c r="FA12" s="12">
        <f t="shared" si="94"/>
        <v>215.06569343065692</v>
      </c>
      <c r="FB12" s="1">
        <v>2.2400000000000002</v>
      </c>
      <c r="FC12" s="26">
        <f t="shared" si="70"/>
        <v>204.28923357664235</v>
      </c>
      <c r="FD12" s="14">
        <f t="shared" si="71"/>
        <v>1.4104817542968443E-2</v>
      </c>
      <c r="FE12" s="2">
        <v>530</v>
      </c>
      <c r="FF12" s="12">
        <f t="shared" si="72"/>
        <v>201.01840490797545</v>
      </c>
      <c r="FG12" s="1">
        <v>2</v>
      </c>
      <c r="FH12" s="13">
        <f t="shared" si="95"/>
        <v>190.5</v>
      </c>
      <c r="FI12" s="14">
        <f t="shared" si="96"/>
        <v>1.3310002916302141E-2</v>
      </c>
      <c r="FJ12" s="18">
        <v>560</v>
      </c>
      <c r="FK12" s="28">
        <f t="shared" si="73"/>
        <v>214.38532110091742</v>
      </c>
      <c r="FL12" s="13">
        <v>2.15</v>
      </c>
      <c r="FM12" s="13">
        <f t="shared" si="97"/>
        <v>202.96697247706422</v>
      </c>
      <c r="FN12" s="29">
        <f t="shared" si="98"/>
        <v>1.3574642455407359E-2</v>
      </c>
      <c r="FO12" s="18">
        <v>530</v>
      </c>
      <c r="FP12" s="28">
        <f t="shared" si="74"/>
        <v>201.76108374384236</v>
      </c>
      <c r="FQ12" s="13">
        <v>2.0375000000000001</v>
      </c>
      <c r="FR12" s="13">
        <f t="shared" si="99"/>
        <v>192.3768472906404</v>
      </c>
      <c r="FS12" s="29">
        <f t="shared" si="100"/>
        <v>1.3986220472440964E-2</v>
      </c>
      <c r="FT12" s="18">
        <v>425</v>
      </c>
      <c r="FU12" s="28">
        <f t="shared" si="75"/>
        <v>151.9325153374233</v>
      </c>
      <c r="FV12" s="13">
        <v>1.35</v>
      </c>
      <c r="FW12" s="13">
        <f t="shared" si="101"/>
        <v>144.92024539877301</v>
      </c>
      <c r="FX12" s="29">
        <f t="shared" si="102"/>
        <v>1.2478127734033275E-2</v>
      </c>
    </row>
    <row r="13" spans="2:180" x14ac:dyDescent="0.25">
      <c r="B13" s="2">
        <v>218</v>
      </c>
      <c r="C13" s="1">
        <v>1.9644275127322328</v>
      </c>
      <c r="D13" s="7">
        <v>210</v>
      </c>
      <c r="E13" s="3">
        <v>1.1951076873498495E-2</v>
      </c>
      <c r="F13" s="59">
        <v>204</v>
      </c>
      <c r="G13" s="13">
        <v>1.8825000000000001</v>
      </c>
      <c r="H13" s="26">
        <f t="shared" si="76"/>
        <v>196.5</v>
      </c>
      <c r="I13" s="29">
        <f t="shared" si="77"/>
        <v>1.3520000000000006E-2</v>
      </c>
      <c r="J13" s="52">
        <v>220</v>
      </c>
      <c r="K13" s="1">
        <v>2.0308000000000002</v>
      </c>
      <c r="L13" s="26">
        <f t="shared" si="78"/>
        <v>211</v>
      </c>
      <c r="M13" s="14">
        <f t="shared" si="79"/>
        <v>1.2922222222222231E-2</v>
      </c>
      <c r="N13" s="52">
        <v>220</v>
      </c>
      <c r="O13" s="1">
        <v>1.9628000000000001</v>
      </c>
      <c r="P13" s="26">
        <f t="shared" si="80"/>
        <v>212.5</v>
      </c>
      <c r="Q13" s="14">
        <f t="shared" si="81"/>
        <v>1.1446666666666664E-2</v>
      </c>
      <c r="R13" s="52">
        <v>217</v>
      </c>
      <c r="S13" s="1">
        <v>1.8835599999999999</v>
      </c>
      <c r="T13" s="26">
        <f t="shared" si="82"/>
        <v>209.5</v>
      </c>
      <c r="U13" s="14">
        <f t="shared" si="83"/>
        <v>1.1413333333333334E-2</v>
      </c>
      <c r="V13" s="52">
        <v>282</v>
      </c>
      <c r="W13" s="1">
        <v>1.8050933333333332</v>
      </c>
      <c r="X13" s="26">
        <f t="shared" si="84"/>
        <v>265</v>
      </c>
      <c r="Y13" s="14">
        <f t="shared" si="85"/>
        <v>7.2349019607843108E-3</v>
      </c>
      <c r="Z13" s="2">
        <v>650</v>
      </c>
      <c r="AA13" s="12">
        <f t="shared" si="0"/>
        <v>248.31801692865781</v>
      </c>
      <c r="AB13" s="1">
        <v>2.0435616666666667</v>
      </c>
      <c r="AC13" s="26">
        <f t="shared" si="15"/>
        <v>237.49153567110037</v>
      </c>
      <c r="AD13" s="14">
        <f t="shared" si="16"/>
        <v>1.1016198507101503E-2</v>
      </c>
      <c r="AE13" s="2">
        <v>574</v>
      </c>
      <c r="AF13" s="12">
        <f t="shared" si="1"/>
        <v>213.61893203883494</v>
      </c>
      <c r="AG13" s="1">
        <v>1.6887011111111112</v>
      </c>
      <c r="AH13" s="26">
        <f t="shared" si="17"/>
        <v>203.67779126213594</v>
      </c>
      <c r="AI13" s="14">
        <f t="shared" si="18"/>
        <v>1.0340865531343481E-2</v>
      </c>
      <c r="AJ13" s="2">
        <v>619</v>
      </c>
      <c r="AK13" s="12">
        <f t="shared" si="2"/>
        <v>234.60363636363635</v>
      </c>
      <c r="AL13" s="1">
        <v>1.8851255555555553</v>
      </c>
      <c r="AM13" s="26">
        <f t="shared" si="19"/>
        <v>224.44363636363636</v>
      </c>
      <c r="AN13" s="14">
        <f t="shared" si="20"/>
        <v>1.0459153543307084E-2</v>
      </c>
      <c r="AO13" s="2">
        <v>653</v>
      </c>
      <c r="AP13" s="12">
        <f t="shared" si="3"/>
        <v>250.95808383233532</v>
      </c>
      <c r="AQ13" s="1">
        <v>1.7363374</v>
      </c>
      <c r="AR13" s="26">
        <f t="shared" si="21"/>
        <v>239.55089820359279</v>
      </c>
      <c r="AS13" s="14">
        <f t="shared" si="22"/>
        <v>8.2786896850393591E-3</v>
      </c>
      <c r="AT13" s="2">
        <v>657</v>
      </c>
      <c r="AU13" s="12">
        <f t="shared" si="4"/>
        <v>252.78323353293413</v>
      </c>
      <c r="AV13" s="1">
        <v>1.9459</v>
      </c>
      <c r="AW13" s="26">
        <f t="shared" si="23"/>
        <v>239.55089820359282</v>
      </c>
      <c r="AX13" s="14">
        <f t="shared" si="24"/>
        <v>8.7815186894741621E-3</v>
      </c>
      <c r="AY13" s="2">
        <v>578</v>
      </c>
      <c r="AZ13" s="12">
        <f t="shared" si="5"/>
        <v>216.79951980792319</v>
      </c>
      <c r="BA13" s="1">
        <v>1.6599176984126984</v>
      </c>
      <c r="BB13" s="26">
        <f t="shared" si="25"/>
        <v>206.96578631452581</v>
      </c>
      <c r="BC13" s="14">
        <f t="shared" si="26"/>
        <v>1.0863399730072479E-2</v>
      </c>
      <c r="BD13" s="2">
        <v>540</v>
      </c>
      <c r="BE13" s="12">
        <f t="shared" si="27"/>
        <v>203.94160583941607</v>
      </c>
      <c r="BF13" s="1">
        <v>1.7943199999999999</v>
      </c>
      <c r="BG13" s="26">
        <f t="shared" si="86"/>
        <v>196.9890510948905</v>
      </c>
      <c r="BH13" s="14">
        <f t="shared" si="87"/>
        <v>1.2163154855643028E-2</v>
      </c>
      <c r="BI13" s="2">
        <v>575</v>
      </c>
      <c r="BJ13" s="12">
        <f t="shared" si="28"/>
        <v>221.94174757281553</v>
      </c>
      <c r="BK13" s="1">
        <v>1.51976</v>
      </c>
      <c r="BL13" s="26">
        <f t="shared" si="88"/>
        <v>211.76941747572815</v>
      </c>
      <c r="BM13" s="14">
        <f t="shared" si="89"/>
        <v>9.1444142209496492E-3</v>
      </c>
      <c r="BN13" s="2">
        <v>607</v>
      </c>
      <c r="BO13" s="12">
        <f t="shared" si="29"/>
        <v>237.60292326431181</v>
      </c>
      <c r="BP13" s="1">
        <v>1.4516199999999999</v>
      </c>
      <c r="BQ13" s="26">
        <f t="shared" si="90"/>
        <v>229.48172959805117</v>
      </c>
      <c r="BR13" s="14">
        <f t="shared" si="91"/>
        <v>8.7080794900637488E-3</v>
      </c>
      <c r="BS13" s="2">
        <v>575</v>
      </c>
      <c r="BT13" s="12">
        <f t="shared" si="30"/>
        <v>221.16585365853658</v>
      </c>
      <c r="BU13" s="1">
        <v>2.0539999999999998</v>
      </c>
      <c r="BV13" s="26">
        <f t="shared" si="92"/>
        <v>212.33780487804879</v>
      </c>
      <c r="BW13" s="14">
        <f t="shared" si="93"/>
        <v>1.3213565409586972E-2</v>
      </c>
      <c r="BX13" s="2">
        <v>558</v>
      </c>
      <c r="BY13" s="12">
        <f t="shared" si="31"/>
        <v>213.52747252747253</v>
      </c>
      <c r="BZ13" s="1">
        <v>1.9137284523809652</v>
      </c>
      <c r="CA13" s="26">
        <f t="shared" si="32"/>
        <v>204.68864468864467</v>
      </c>
      <c r="CB13" s="14">
        <f t="shared" si="33"/>
        <v>1.4246374326564417E-2</v>
      </c>
      <c r="CC13" s="2">
        <v>611</v>
      </c>
      <c r="CD13" s="12">
        <f t="shared" si="34"/>
        <v>237.25274725274727</v>
      </c>
      <c r="CE13" s="1">
        <v>2.1428512698412696</v>
      </c>
      <c r="CF13" s="26">
        <f t="shared" si="35"/>
        <v>227.01831501831504</v>
      </c>
      <c r="CG13" s="14">
        <f t="shared" si="36"/>
        <v>1.2389549033643508E-2</v>
      </c>
      <c r="CH13" s="2">
        <v>584</v>
      </c>
      <c r="CI13" s="12">
        <f t="shared" si="37"/>
        <v>224.33576642335765</v>
      </c>
      <c r="CJ13" s="1">
        <v>1.9595999999999998</v>
      </c>
      <c r="CK13" s="26">
        <f t="shared" si="38"/>
        <v>215.06569343065695</v>
      </c>
      <c r="CL13" s="14">
        <f t="shared" si="39"/>
        <v>1.2400118110236235E-2</v>
      </c>
      <c r="CM13" s="2">
        <v>562</v>
      </c>
      <c r="CN13" s="12">
        <f t="shared" si="40"/>
        <v>213.99267399267399</v>
      </c>
      <c r="CO13" s="1">
        <v>2.0174999999999996</v>
      </c>
      <c r="CP13" s="26">
        <f t="shared" si="41"/>
        <v>204.68864468864467</v>
      </c>
      <c r="CQ13" s="14">
        <f t="shared" si="42"/>
        <v>1.275791338582675E-2</v>
      </c>
      <c r="CR13" s="63">
        <v>663</v>
      </c>
      <c r="CS13" s="12">
        <f t="shared" si="43"/>
        <v>260.97802197802196</v>
      </c>
      <c r="CT13" s="1">
        <v>2.200628</v>
      </c>
      <c r="CU13" s="26">
        <f t="shared" si="44"/>
        <v>247.7197802197802</v>
      </c>
      <c r="CV13" s="14">
        <f t="shared" si="45"/>
        <v>8.7172946539577356E-3</v>
      </c>
      <c r="CW13" s="2">
        <v>588</v>
      </c>
      <c r="CX13" s="12">
        <f t="shared" si="46"/>
        <v>226.45220588235293</v>
      </c>
      <c r="CY13" s="1">
        <v>2.2429999999999999</v>
      </c>
      <c r="CZ13" s="26">
        <f t="shared" si="47"/>
        <v>218.04779411764707</v>
      </c>
      <c r="DA13" s="14">
        <f t="shared" si="48"/>
        <v>1.3647594050743681E-2</v>
      </c>
      <c r="DB13" s="63">
        <v>617</v>
      </c>
      <c r="DC13" s="12">
        <f t="shared" si="49"/>
        <v>239.99264705882354</v>
      </c>
      <c r="DD13" s="1">
        <v>2.4</v>
      </c>
      <c r="DE13" s="26">
        <f t="shared" si="50"/>
        <v>230.42095588235296</v>
      </c>
      <c r="DF13" s="14">
        <f t="shared" si="51"/>
        <v>1.3169041674668727E-2</v>
      </c>
      <c r="DG13" s="2">
        <v>562</v>
      </c>
      <c r="DH13" s="12">
        <f t="shared" si="6"/>
        <v>214.1079754601227</v>
      </c>
      <c r="DI13" s="1">
        <v>2.08222</v>
      </c>
      <c r="DJ13" s="26">
        <f t="shared" si="52"/>
        <v>205.92699386503068</v>
      </c>
      <c r="DK13" s="14">
        <f t="shared" si="53"/>
        <v>1.340548181477315E-2</v>
      </c>
      <c r="DL13" s="2">
        <v>603</v>
      </c>
      <c r="DM13" s="12">
        <f t="shared" si="7"/>
        <v>233.45588235294119</v>
      </c>
      <c r="DN13" s="1">
        <v>2.4262000000000001</v>
      </c>
      <c r="DO13" s="26">
        <f t="shared" si="54"/>
        <v>222.95036764705884</v>
      </c>
      <c r="DP13" s="35">
        <f t="shared" si="55"/>
        <v>1.2921784776902879E-2</v>
      </c>
      <c r="DQ13" s="2">
        <v>613</v>
      </c>
      <c r="DR13" s="12">
        <f t="shared" si="8"/>
        <v>237.83353733170136</v>
      </c>
      <c r="DS13" s="1">
        <v>2.5478000000000001</v>
      </c>
      <c r="DT13" s="26">
        <f t="shared" si="56"/>
        <v>227.34088127294984</v>
      </c>
      <c r="DU13" s="14">
        <f t="shared" si="57"/>
        <v>1.3757241178186051E-2</v>
      </c>
      <c r="DV13" s="2">
        <v>565</v>
      </c>
      <c r="DW13" s="12">
        <f t="shared" si="9"/>
        <v>215.71323529411765</v>
      </c>
      <c r="DX13" s="1">
        <v>2.2059000000000002</v>
      </c>
      <c r="DY13" s="26">
        <f t="shared" si="58"/>
        <v>207.30882352941177</v>
      </c>
      <c r="DZ13" s="14">
        <f t="shared" si="59"/>
        <v>1.4272265966754166E-2</v>
      </c>
      <c r="EA13" s="2">
        <v>592</v>
      </c>
      <c r="EB13" s="12">
        <f t="shared" si="10"/>
        <v>228.50673194614444</v>
      </c>
      <c r="EC13" s="1">
        <v>2.5057999999999998</v>
      </c>
      <c r="ED13" s="26">
        <f t="shared" si="60"/>
        <v>218.71358629130967</v>
      </c>
      <c r="EE13" s="14">
        <f t="shared" si="61"/>
        <v>1.4459092613423298E-2</v>
      </c>
      <c r="EF13" s="63">
        <v>596</v>
      </c>
      <c r="EG13" s="12">
        <f t="shared" si="11"/>
        <v>230.73992673992672</v>
      </c>
      <c r="EH13" s="1">
        <v>2.4276</v>
      </c>
      <c r="EI13" s="26">
        <f t="shared" si="62"/>
        <v>219.80769230769232</v>
      </c>
      <c r="EJ13" s="35">
        <f t="shared" si="63"/>
        <v>1.3021125816719744E-2</v>
      </c>
      <c r="EK13" s="2">
        <v>584</v>
      </c>
      <c r="EL13" s="12">
        <f t="shared" si="12"/>
        <v>225.15750915750917</v>
      </c>
      <c r="EM13" s="1">
        <v>2.4885000000000002</v>
      </c>
      <c r="EN13" s="26">
        <f t="shared" si="64"/>
        <v>215.38827838827839</v>
      </c>
      <c r="EO13" s="14">
        <f t="shared" si="65"/>
        <v>1.4248818897637789E-2</v>
      </c>
      <c r="EP13" s="2">
        <v>608</v>
      </c>
      <c r="EQ13" s="12">
        <f t="shared" si="13"/>
        <v>236.32234432234432</v>
      </c>
      <c r="ER13" s="1">
        <v>2.3475999999999999</v>
      </c>
      <c r="ES13" s="26">
        <f t="shared" si="66"/>
        <v>224.45970695970698</v>
      </c>
      <c r="ET13" s="35">
        <f t="shared" si="67"/>
        <v>1.2185317276516908E-2</v>
      </c>
      <c r="EU13" s="2">
        <v>590</v>
      </c>
      <c r="EV13" s="12">
        <f t="shared" si="14"/>
        <v>227.94871794871796</v>
      </c>
      <c r="EW13" s="1">
        <v>2.3309000000000002</v>
      </c>
      <c r="EX13" s="26">
        <f t="shared" si="68"/>
        <v>217.0164835164835</v>
      </c>
      <c r="EY13" s="14">
        <f t="shared" si="69"/>
        <v>1.2847327860613178E-2</v>
      </c>
      <c r="EZ13" s="2">
        <v>616</v>
      </c>
      <c r="FA13" s="12">
        <f t="shared" si="94"/>
        <v>239.16788321167883</v>
      </c>
      <c r="FB13" s="1">
        <v>2.56</v>
      </c>
      <c r="FC13" s="26">
        <f t="shared" si="70"/>
        <v>227.11678832116786</v>
      </c>
      <c r="FD13" s="14">
        <f t="shared" si="71"/>
        <v>1.327680193821925E-2</v>
      </c>
      <c r="FE13" s="2">
        <v>570</v>
      </c>
      <c r="FF13" s="12">
        <f t="shared" si="72"/>
        <v>219.71779141104295</v>
      </c>
      <c r="FG13" s="1">
        <v>2.2599999999999998</v>
      </c>
      <c r="FH13" s="13">
        <f t="shared" si="95"/>
        <v>210.3680981595092</v>
      </c>
      <c r="FI13" s="14">
        <f t="shared" si="96"/>
        <v>1.3904199475065594E-2</v>
      </c>
      <c r="FJ13" s="18">
        <v>607.5</v>
      </c>
      <c r="FK13" s="28">
        <f t="shared" si="73"/>
        <v>236.52293577981652</v>
      </c>
      <c r="FL13" s="13">
        <v>2.4300000000000002</v>
      </c>
      <c r="FM13" s="13">
        <f t="shared" si="97"/>
        <v>225.45412844036696</v>
      </c>
      <c r="FN13" s="29">
        <f t="shared" si="98"/>
        <v>1.2648155822627438E-2</v>
      </c>
      <c r="FO13" s="18">
        <v>572.5</v>
      </c>
      <c r="FP13" s="28">
        <f t="shared" si="74"/>
        <v>221.70258620689654</v>
      </c>
      <c r="FQ13" s="13">
        <v>2.2875000000000001</v>
      </c>
      <c r="FR13" s="13">
        <f t="shared" si="99"/>
        <v>211.73183497536945</v>
      </c>
      <c r="FS13" s="29">
        <f t="shared" si="100"/>
        <v>1.2536668210591328E-2</v>
      </c>
      <c r="FT13" s="18">
        <v>465</v>
      </c>
      <c r="FU13" s="28">
        <f t="shared" si="75"/>
        <v>170.6319018404908</v>
      </c>
      <c r="FV13" s="13">
        <v>1.6</v>
      </c>
      <c r="FW13" s="13">
        <f t="shared" si="101"/>
        <v>161.28220858895705</v>
      </c>
      <c r="FX13" s="29">
        <f t="shared" si="102"/>
        <v>1.3369422572178467E-2</v>
      </c>
    </row>
    <row r="14" spans="2:180" x14ac:dyDescent="0.25">
      <c r="B14" s="2">
        <v>238</v>
      </c>
      <c r="C14" s="1">
        <v>2.1922839240128154</v>
      </c>
      <c r="D14" s="7">
        <v>228</v>
      </c>
      <c r="E14" s="3">
        <v>1.1392820564029123E-2</v>
      </c>
      <c r="F14" s="59">
        <v>219</v>
      </c>
      <c r="G14" s="13">
        <v>2.0716999999999999</v>
      </c>
      <c r="H14" s="26">
        <f t="shared" si="76"/>
        <v>211.5</v>
      </c>
      <c r="I14" s="29">
        <f t="shared" si="77"/>
        <v>1.261333333333332E-2</v>
      </c>
      <c r="J14" s="52">
        <v>240</v>
      </c>
      <c r="K14" s="1">
        <v>2.2594000000000003</v>
      </c>
      <c r="L14" s="26">
        <f t="shared" si="78"/>
        <v>230</v>
      </c>
      <c r="M14" s="14">
        <f t="shared" si="79"/>
        <v>1.1430000000000006E-2</v>
      </c>
      <c r="N14" s="52">
        <v>240</v>
      </c>
      <c r="O14" s="1">
        <v>2.1848000000000001</v>
      </c>
      <c r="P14" s="26">
        <f t="shared" si="80"/>
        <v>230</v>
      </c>
      <c r="Q14" s="14">
        <f t="shared" si="81"/>
        <v>1.1099999999999999E-2</v>
      </c>
      <c r="R14" s="52">
        <v>237</v>
      </c>
      <c r="S14" s="1">
        <v>2.1312599999999997</v>
      </c>
      <c r="T14" s="26">
        <f t="shared" si="82"/>
        <v>227</v>
      </c>
      <c r="U14" s="14">
        <f t="shared" si="83"/>
        <v>1.238499999999999E-2</v>
      </c>
      <c r="V14" s="52">
        <v>379</v>
      </c>
      <c r="W14" s="1">
        <v>2.0709666666666666</v>
      </c>
      <c r="X14" s="26">
        <f t="shared" si="84"/>
        <v>330.5</v>
      </c>
      <c r="Y14" s="14">
        <f t="shared" si="85"/>
        <v>2.7409621993127156E-3</v>
      </c>
      <c r="Z14" s="2">
        <v>695</v>
      </c>
      <c r="AA14" s="12">
        <f t="shared" si="0"/>
        <v>269.04957678355498</v>
      </c>
      <c r="AB14" s="1">
        <v>2.2654966666666665</v>
      </c>
      <c r="AC14" s="26">
        <f t="shared" si="15"/>
        <v>258.68379685610637</v>
      </c>
      <c r="AD14" s="14">
        <f t="shared" si="16"/>
        <v>1.0705176144648599E-2</v>
      </c>
      <c r="AE14" s="2">
        <v>608</v>
      </c>
      <c r="AF14" s="12">
        <f t="shared" si="1"/>
        <v>229.33980582524271</v>
      </c>
      <c r="AG14" s="1">
        <v>1.8600011111111112</v>
      </c>
      <c r="AH14" s="26">
        <f t="shared" si="17"/>
        <v>221.47936893203882</v>
      </c>
      <c r="AI14" s="14">
        <f t="shared" si="18"/>
        <v>1.0896340898564153E-2</v>
      </c>
      <c r="AJ14" s="2">
        <v>661</v>
      </c>
      <c r="AK14" s="12">
        <f t="shared" si="2"/>
        <v>254</v>
      </c>
      <c r="AL14" s="1">
        <v>2.0880555555555551</v>
      </c>
      <c r="AM14" s="26">
        <f t="shared" si="19"/>
        <v>244.30181818181819</v>
      </c>
      <c r="AN14" s="14">
        <f t="shared" si="20"/>
        <v>1.0462270341207336E-2</v>
      </c>
      <c r="AO14" s="2">
        <v>711</v>
      </c>
      <c r="AP14" s="12">
        <f t="shared" si="3"/>
        <v>277.422754491018</v>
      </c>
      <c r="AQ14" s="1">
        <v>1.9425278000000001</v>
      </c>
      <c r="AR14" s="26">
        <f t="shared" si="21"/>
        <v>264.19041916167669</v>
      </c>
      <c r="AS14" s="14">
        <f t="shared" si="22"/>
        <v>7.7911568467734548E-3</v>
      </c>
      <c r="AT14" s="2">
        <v>721</v>
      </c>
      <c r="AU14" s="12">
        <f t="shared" si="4"/>
        <v>281.98562874251496</v>
      </c>
      <c r="AV14" s="1">
        <v>2.1497000000000002</v>
      </c>
      <c r="AW14" s="26">
        <f t="shared" si="23"/>
        <v>267.38443113772456</v>
      </c>
      <c r="AX14" s="14">
        <f t="shared" si="24"/>
        <v>6.9788795931758621E-3</v>
      </c>
      <c r="AY14" s="2">
        <v>621</v>
      </c>
      <c r="AZ14" s="12">
        <f t="shared" si="5"/>
        <v>236.46698679471788</v>
      </c>
      <c r="BA14" s="1">
        <v>1.8682376984126985</v>
      </c>
      <c r="BB14" s="26">
        <f t="shared" si="25"/>
        <v>226.63325330132054</v>
      </c>
      <c r="BC14" s="14">
        <f t="shared" si="26"/>
        <v>1.059211133492036E-2</v>
      </c>
      <c r="BD14" s="2">
        <v>581</v>
      </c>
      <c r="BE14" s="12">
        <f t="shared" si="27"/>
        <v>222.94525547445255</v>
      </c>
      <c r="BF14" s="1">
        <v>2.0404</v>
      </c>
      <c r="BG14" s="26">
        <f t="shared" si="86"/>
        <v>213.44343065693431</v>
      </c>
      <c r="BH14" s="14">
        <f t="shared" si="87"/>
        <v>1.2949091607451522E-2</v>
      </c>
      <c r="BI14" s="2">
        <v>624</v>
      </c>
      <c r="BJ14" s="12">
        <f t="shared" si="28"/>
        <v>244.59830097087379</v>
      </c>
      <c r="BK14" s="1">
        <v>1.7088699999999999</v>
      </c>
      <c r="BL14" s="26">
        <f t="shared" si="88"/>
        <v>233.27002427184465</v>
      </c>
      <c r="BM14" s="14">
        <f t="shared" si="89"/>
        <v>8.3468123627403624E-3</v>
      </c>
      <c r="BN14" s="2">
        <v>656</v>
      </c>
      <c r="BO14" s="12">
        <f t="shared" si="29"/>
        <v>260.34226552984165</v>
      </c>
      <c r="BP14" s="1">
        <v>1.64774</v>
      </c>
      <c r="BQ14" s="26">
        <f t="shared" si="90"/>
        <v>248.97259439707673</v>
      </c>
      <c r="BR14" s="14">
        <f t="shared" si="91"/>
        <v>8.6246997696716506E-3</v>
      </c>
      <c r="BS14" s="2">
        <v>617</v>
      </c>
      <c r="BT14" s="12">
        <f t="shared" si="30"/>
        <v>240.68048780487806</v>
      </c>
      <c r="BU14" s="1">
        <v>2.2827000000000002</v>
      </c>
      <c r="BV14" s="26">
        <f t="shared" si="92"/>
        <v>230.92317073170733</v>
      </c>
      <c r="BW14" s="14">
        <f t="shared" si="93"/>
        <v>1.1719410073740791E-2</v>
      </c>
      <c r="BX14" s="2">
        <v>598</v>
      </c>
      <c r="BY14" s="12">
        <f t="shared" si="31"/>
        <v>232.13553113553112</v>
      </c>
      <c r="BZ14" s="1">
        <v>2.1100084523809652</v>
      </c>
      <c r="CA14" s="26">
        <f t="shared" si="32"/>
        <v>222.83150183150184</v>
      </c>
      <c r="CB14" s="14">
        <f t="shared" si="33"/>
        <v>1.0548118110236227E-2</v>
      </c>
      <c r="CC14" s="2">
        <v>658</v>
      </c>
      <c r="CD14" s="12">
        <f t="shared" si="34"/>
        <v>259.11721611721612</v>
      </c>
      <c r="CE14" s="1">
        <v>2.3843034920634918</v>
      </c>
      <c r="CF14" s="26">
        <f t="shared" si="35"/>
        <v>248.18498168498169</v>
      </c>
      <c r="CG14" s="14">
        <f t="shared" si="36"/>
        <v>1.104313229463339E-2</v>
      </c>
      <c r="CH14" s="2">
        <v>623</v>
      </c>
      <c r="CI14" s="12">
        <f t="shared" si="37"/>
        <v>242.41240875912408</v>
      </c>
      <c r="CJ14" s="1">
        <v>2.1862999999999997</v>
      </c>
      <c r="CK14" s="26">
        <f t="shared" si="38"/>
        <v>233.37408759124088</v>
      </c>
      <c r="CL14" s="14">
        <f t="shared" si="39"/>
        <v>1.2541045830809606E-2</v>
      </c>
      <c r="CM14" s="2">
        <v>598</v>
      </c>
      <c r="CN14" s="12">
        <f t="shared" si="40"/>
        <v>230.73992673992672</v>
      </c>
      <c r="CO14" s="1">
        <v>2.2216999999999998</v>
      </c>
      <c r="CP14" s="26">
        <f t="shared" si="41"/>
        <v>222.36630036630035</v>
      </c>
      <c r="CQ14" s="14">
        <f t="shared" si="42"/>
        <v>1.2193044619422593E-2</v>
      </c>
      <c r="CR14" s="63">
        <v>729</v>
      </c>
      <c r="CS14" s="12">
        <f t="shared" si="43"/>
        <v>291.68131868131866</v>
      </c>
      <c r="CT14" s="1">
        <v>2.4089010000000002</v>
      </c>
      <c r="CU14" s="26">
        <f t="shared" si="44"/>
        <v>276.32967032967031</v>
      </c>
      <c r="CV14" s="14">
        <f t="shared" si="45"/>
        <v>6.7834083750894832E-3</v>
      </c>
      <c r="CW14" s="2">
        <v>626</v>
      </c>
      <c r="CX14" s="12">
        <f t="shared" si="46"/>
        <v>244.19485294117649</v>
      </c>
      <c r="CY14" s="1">
        <v>2.4922</v>
      </c>
      <c r="CZ14" s="26">
        <f t="shared" si="47"/>
        <v>235.3235294117647</v>
      </c>
      <c r="DA14" s="14">
        <f t="shared" si="48"/>
        <v>1.4045254869457085E-2</v>
      </c>
      <c r="DB14" s="63">
        <v>664</v>
      </c>
      <c r="DC14" s="12">
        <f t="shared" si="49"/>
        <v>261.9375</v>
      </c>
      <c r="DD14" s="1">
        <v>2.6474000000000002</v>
      </c>
      <c r="DE14" s="26">
        <f t="shared" si="50"/>
        <v>250.96507352941177</v>
      </c>
      <c r="DF14" s="14">
        <f t="shared" si="51"/>
        <v>1.1273714189981588E-2</v>
      </c>
      <c r="DG14" s="2">
        <v>598</v>
      </c>
      <c r="DH14" s="12">
        <f t="shared" si="6"/>
        <v>230.93742331288345</v>
      </c>
      <c r="DI14" s="1">
        <v>2.3084899999999999</v>
      </c>
      <c r="DJ14" s="26">
        <f t="shared" si="52"/>
        <v>222.52269938650306</v>
      </c>
      <c r="DK14" s="14">
        <f t="shared" si="53"/>
        <v>1.3444885535141428E-2</v>
      </c>
      <c r="DL14" s="2">
        <v>655</v>
      </c>
      <c r="DM14" s="12">
        <f t="shared" si="7"/>
        <v>257.73529411764707</v>
      </c>
      <c r="DN14" s="1">
        <v>2.7086000000000001</v>
      </c>
      <c r="DO14" s="26">
        <f t="shared" si="54"/>
        <v>245.59558823529414</v>
      </c>
      <c r="DP14" s="35">
        <f t="shared" si="55"/>
        <v>1.1631253785584493E-2</v>
      </c>
      <c r="DQ14" s="2">
        <v>655</v>
      </c>
      <c r="DR14" s="12">
        <f t="shared" si="8"/>
        <v>257.41982864137088</v>
      </c>
      <c r="DS14" s="1">
        <v>2.8025000000000002</v>
      </c>
      <c r="DT14" s="26">
        <f t="shared" si="56"/>
        <v>247.62668298653614</v>
      </c>
      <c r="DU14" s="14">
        <f t="shared" si="57"/>
        <v>1.3003993250843655E-2</v>
      </c>
      <c r="DV14" s="2">
        <v>606</v>
      </c>
      <c r="DW14" s="12">
        <f t="shared" si="9"/>
        <v>234.85661764705884</v>
      </c>
      <c r="DX14" s="1">
        <v>2.4722</v>
      </c>
      <c r="DY14" s="26">
        <f t="shared" si="58"/>
        <v>225.28492647058823</v>
      </c>
      <c r="DZ14" s="14">
        <f t="shared" si="59"/>
        <v>1.3910812367966178E-2</v>
      </c>
      <c r="EA14" s="2">
        <v>636</v>
      </c>
      <c r="EB14" s="12">
        <f t="shared" si="10"/>
        <v>249.02570379436963</v>
      </c>
      <c r="EC14" s="1">
        <v>2.7629999999999999</v>
      </c>
      <c r="ED14" s="26">
        <f t="shared" si="60"/>
        <v>238.76621787025704</v>
      </c>
      <c r="EE14" s="14">
        <f t="shared" si="61"/>
        <v>1.2534741111906484E-2</v>
      </c>
      <c r="EF14" s="63">
        <v>649</v>
      </c>
      <c r="EG14" s="12">
        <f t="shared" si="11"/>
        <v>255.39560439560438</v>
      </c>
      <c r="EH14" s="1">
        <v>2.7206999999999999</v>
      </c>
      <c r="EI14" s="26">
        <f t="shared" si="62"/>
        <v>243.06776556776555</v>
      </c>
      <c r="EJ14" s="35">
        <f t="shared" si="63"/>
        <v>1.1887728420739853E-2</v>
      </c>
      <c r="EK14" s="2">
        <v>630</v>
      </c>
      <c r="EL14" s="12">
        <f t="shared" si="12"/>
        <v>246.55677655677658</v>
      </c>
      <c r="EM14" s="1">
        <v>2.7528000000000001</v>
      </c>
      <c r="EN14" s="26">
        <f t="shared" si="64"/>
        <v>235.85714285714289</v>
      </c>
      <c r="EO14" s="14">
        <f t="shared" si="65"/>
        <v>1.2350890106128028E-2</v>
      </c>
      <c r="EP14" s="2">
        <v>669</v>
      </c>
      <c r="EQ14" s="12">
        <f t="shared" si="13"/>
        <v>264.69963369963369</v>
      </c>
      <c r="ER14" s="1">
        <v>2.6366999999999998</v>
      </c>
      <c r="ES14" s="26">
        <f t="shared" si="66"/>
        <v>250.51098901098902</v>
      </c>
      <c r="ET14" s="35">
        <f t="shared" si="67"/>
        <v>1.0187724280366591E-2</v>
      </c>
      <c r="EU14" s="2">
        <v>639</v>
      </c>
      <c r="EV14" s="12">
        <f t="shared" si="14"/>
        <v>250.74358974358975</v>
      </c>
      <c r="EW14" s="1">
        <v>2.6143000000000001</v>
      </c>
      <c r="EX14" s="26">
        <f t="shared" si="68"/>
        <v>239.34615384615387</v>
      </c>
      <c r="EY14" s="14">
        <f t="shared" si="69"/>
        <v>1.2432620922384697E-2</v>
      </c>
      <c r="EZ14" s="2">
        <v>671</v>
      </c>
      <c r="FA14" s="12">
        <f t="shared" si="94"/>
        <v>264.66058394160581</v>
      </c>
      <c r="FB14" s="1">
        <v>2.85</v>
      </c>
      <c r="FC14" s="26">
        <f t="shared" si="70"/>
        <v>251.91423357664232</v>
      </c>
      <c r="FD14" s="14">
        <f t="shared" si="71"/>
        <v>1.1375805297065153E-2</v>
      </c>
      <c r="FE14" s="2">
        <v>615</v>
      </c>
      <c r="FF14" s="12">
        <f t="shared" si="72"/>
        <v>240.75460122699388</v>
      </c>
      <c r="FG14" s="1">
        <v>2.5499999999999998</v>
      </c>
      <c r="FH14" s="13">
        <f t="shared" si="95"/>
        <v>230.2361963190184</v>
      </c>
      <c r="FI14" s="14">
        <f t="shared" si="96"/>
        <v>1.3785360163312914E-2</v>
      </c>
      <c r="FJ14" s="18">
        <v>657.5</v>
      </c>
      <c r="FK14" s="28">
        <f t="shared" si="73"/>
        <v>259.82568807339447</v>
      </c>
      <c r="FL14" s="13">
        <v>2.69</v>
      </c>
      <c r="FM14" s="13">
        <f t="shared" si="97"/>
        <v>248.1743119266055</v>
      </c>
      <c r="FN14" s="29">
        <f t="shared" si="98"/>
        <v>1.1157480314960635E-2</v>
      </c>
      <c r="FO14" s="18">
        <v>622.5</v>
      </c>
      <c r="FP14" s="28">
        <f t="shared" si="74"/>
        <v>245.16317733990147</v>
      </c>
      <c r="FQ14" s="13">
        <v>2.5375000000000001</v>
      </c>
      <c r="FR14" s="13">
        <f t="shared" si="99"/>
        <v>233.432881773399</v>
      </c>
      <c r="FS14" s="29">
        <f t="shared" si="100"/>
        <v>1.0656167979002625E-2</v>
      </c>
      <c r="FT14" s="18">
        <v>497.5</v>
      </c>
      <c r="FU14" s="28">
        <f t="shared" si="75"/>
        <v>185.82515337423314</v>
      </c>
      <c r="FV14" s="13">
        <v>1.825</v>
      </c>
      <c r="FW14" s="13">
        <f t="shared" si="101"/>
        <v>178.22852760736197</v>
      </c>
      <c r="FX14" s="29">
        <f t="shared" si="102"/>
        <v>1.4809206541489988E-2</v>
      </c>
    </row>
    <row r="15" spans="2:180" ht="15.75" thickBot="1" x14ac:dyDescent="0.3">
      <c r="B15" s="2">
        <v>258</v>
      </c>
      <c r="C15" s="1">
        <v>2.4221286537506765</v>
      </c>
      <c r="D15" s="7">
        <v>248</v>
      </c>
      <c r="E15" s="3">
        <v>1.1492236486893055E-2</v>
      </c>
      <c r="F15" s="59">
        <v>239</v>
      </c>
      <c r="G15" s="13">
        <v>2.3098000000000001</v>
      </c>
      <c r="H15" s="26">
        <f t="shared" si="76"/>
        <v>229</v>
      </c>
      <c r="I15" s="29">
        <f t="shared" si="77"/>
        <v>1.1905000000000009E-2</v>
      </c>
      <c r="J15" s="52">
        <v>260</v>
      </c>
      <c r="K15" s="1">
        <v>2.4722000000000004</v>
      </c>
      <c r="L15" s="26">
        <f t="shared" si="78"/>
        <v>250</v>
      </c>
      <c r="M15" s="14">
        <f t="shared" si="79"/>
        <v>1.0640000000000005E-2</v>
      </c>
      <c r="N15" s="52">
        <v>256</v>
      </c>
      <c r="O15" s="1">
        <v>2.3485</v>
      </c>
      <c r="P15" s="26">
        <f t="shared" si="80"/>
        <v>248</v>
      </c>
      <c r="Q15" s="14">
        <f t="shared" si="81"/>
        <v>1.0231249999999997E-2</v>
      </c>
      <c r="R15" s="52">
        <v>261</v>
      </c>
      <c r="S15" s="1">
        <v>2.3530599999999997</v>
      </c>
      <c r="T15" s="26">
        <f t="shared" si="82"/>
        <v>249</v>
      </c>
      <c r="U15" s="14">
        <f t="shared" si="83"/>
        <v>9.2416666666666671E-3</v>
      </c>
      <c r="V15" s="53">
        <v>379</v>
      </c>
      <c r="W15" s="5">
        <v>2.0709666666666666</v>
      </c>
      <c r="X15" s="27">
        <f t="shared" si="84"/>
        <v>379</v>
      </c>
      <c r="Y15" s="17">
        <v>0</v>
      </c>
      <c r="Z15" s="2">
        <v>757</v>
      </c>
      <c r="AA15" s="12">
        <f t="shared" si="0"/>
        <v>297.61305925030229</v>
      </c>
      <c r="AB15" s="1">
        <v>2.4800966666666664</v>
      </c>
      <c r="AC15" s="26">
        <f t="shared" si="15"/>
        <v>283.33131801692866</v>
      </c>
      <c r="AD15" s="14">
        <f t="shared" si="16"/>
        <v>7.5130894928456425E-3</v>
      </c>
      <c r="AE15" s="2">
        <v>652</v>
      </c>
      <c r="AF15" s="12">
        <f t="shared" si="1"/>
        <v>249.6844660194175</v>
      </c>
      <c r="AG15" s="1">
        <v>2.033001111111111</v>
      </c>
      <c r="AH15" s="26">
        <f t="shared" si="17"/>
        <v>239.51213592233012</v>
      </c>
      <c r="AI15" s="14">
        <f t="shared" si="18"/>
        <v>8.5034597947983535E-3</v>
      </c>
      <c r="AJ15" s="2">
        <v>716</v>
      </c>
      <c r="AK15" s="12">
        <f t="shared" si="2"/>
        <v>279.39999999999998</v>
      </c>
      <c r="AL15" s="1">
        <v>2.3009111111111107</v>
      </c>
      <c r="AM15" s="26">
        <f t="shared" si="19"/>
        <v>266.7</v>
      </c>
      <c r="AN15" s="14">
        <f t="shared" si="20"/>
        <v>8.3801399825021959E-3</v>
      </c>
      <c r="AO15" s="2">
        <v>778</v>
      </c>
      <c r="AP15" s="12">
        <f t="shared" si="3"/>
        <v>307.99401197604794</v>
      </c>
      <c r="AQ15" s="1">
        <v>2.1329085999999999</v>
      </c>
      <c r="AR15" s="26">
        <f t="shared" si="21"/>
        <v>292.70838323353297</v>
      </c>
      <c r="AS15" s="14">
        <f t="shared" si="22"/>
        <v>6.2274441963411208E-3</v>
      </c>
      <c r="AT15" s="2">
        <v>796</v>
      </c>
      <c r="AU15" s="12">
        <f t="shared" si="4"/>
        <v>316.20718562874248</v>
      </c>
      <c r="AV15" s="1">
        <v>2.3838000000000004</v>
      </c>
      <c r="AW15" s="26">
        <f t="shared" si="23"/>
        <v>299.09640718562872</v>
      </c>
      <c r="AX15" s="14">
        <f t="shared" si="24"/>
        <v>6.8407174103237208E-3</v>
      </c>
      <c r="AY15" s="2">
        <v>661</v>
      </c>
      <c r="AZ15" s="12">
        <f t="shared" si="5"/>
        <v>254.76230492196876</v>
      </c>
      <c r="BA15" s="1">
        <v>2.0366776984126984</v>
      </c>
      <c r="BB15" s="26">
        <f t="shared" si="25"/>
        <v>245.61464585834332</v>
      </c>
      <c r="BC15" s="14">
        <f t="shared" si="26"/>
        <v>9.2067270341207406E-3</v>
      </c>
      <c r="BD15" s="2">
        <v>623</v>
      </c>
      <c r="BE15" s="12">
        <f t="shared" si="27"/>
        <v>242.41240875912408</v>
      </c>
      <c r="BF15" s="1">
        <v>2.2779799999999999</v>
      </c>
      <c r="BG15" s="26">
        <f t="shared" si="86"/>
        <v>232.67883211678833</v>
      </c>
      <c r="BH15" s="14">
        <f t="shared" si="87"/>
        <v>1.2204146981627296E-2</v>
      </c>
      <c r="BI15" s="2">
        <v>665</v>
      </c>
      <c r="BJ15" s="12">
        <f t="shared" si="28"/>
        <v>263.55582524271847</v>
      </c>
      <c r="BK15" s="1">
        <v>1.86622</v>
      </c>
      <c r="BL15" s="26">
        <f t="shared" si="88"/>
        <v>254.07706310679612</v>
      </c>
      <c r="BM15" s="14">
        <f t="shared" si="89"/>
        <v>8.3001344344152093E-3</v>
      </c>
      <c r="BN15" s="2">
        <v>699</v>
      </c>
      <c r="BO15" s="12">
        <f t="shared" si="29"/>
        <v>280.29719853836781</v>
      </c>
      <c r="BP15" s="1">
        <v>1.81237</v>
      </c>
      <c r="BQ15" s="26">
        <f t="shared" si="90"/>
        <v>270.31973203410473</v>
      </c>
      <c r="BR15" s="14">
        <f t="shared" si="91"/>
        <v>8.2500903375450317E-3</v>
      </c>
      <c r="BS15" s="2">
        <v>660</v>
      </c>
      <c r="BT15" s="12">
        <f t="shared" si="30"/>
        <v>260.659756097561</v>
      </c>
      <c r="BU15" s="1">
        <v>2.5042</v>
      </c>
      <c r="BV15" s="26">
        <f t="shared" si="92"/>
        <v>250.67012195121953</v>
      </c>
      <c r="BW15" s="14">
        <f t="shared" si="93"/>
        <v>1.108649209546479E-2</v>
      </c>
      <c r="BX15" s="2">
        <v>636</v>
      </c>
      <c r="BY15" s="12">
        <f t="shared" si="31"/>
        <v>249.8131868131868</v>
      </c>
      <c r="BZ15" s="1">
        <v>2.2781528968254099</v>
      </c>
      <c r="CA15" s="26">
        <f t="shared" si="32"/>
        <v>240.97435897435895</v>
      </c>
      <c r="CB15" s="14">
        <f t="shared" si="33"/>
        <v>9.5116936040889732E-3</v>
      </c>
      <c r="CC15" s="2">
        <v>712</v>
      </c>
      <c r="CD15" s="12">
        <f t="shared" si="34"/>
        <v>284.23809523809524</v>
      </c>
      <c r="CE15" s="1">
        <v>2.6268047420634919</v>
      </c>
      <c r="CF15" s="26">
        <f t="shared" si="35"/>
        <v>271.67765567765571</v>
      </c>
      <c r="CG15" s="14">
        <f t="shared" si="36"/>
        <v>9.6533743438320246E-3</v>
      </c>
      <c r="CH15" s="2">
        <v>666</v>
      </c>
      <c r="CI15" s="12">
        <f t="shared" si="37"/>
        <v>262.34306569343067</v>
      </c>
      <c r="CJ15" s="1">
        <v>2.4149999999999996</v>
      </c>
      <c r="CK15" s="26">
        <f t="shared" si="38"/>
        <v>252.37773722627736</v>
      </c>
      <c r="CL15" s="14">
        <f t="shared" si="39"/>
        <v>1.1474784837941747E-2</v>
      </c>
      <c r="CM15" s="2">
        <v>635</v>
      </c>
      <c r="CN15" s="12">
        <f t="shared" si="40"/>
        <v>247.95238095238096</v>
      </c>
      <c r="CO15" s="1">
        <v>2.4319999999999999</v>
      </c>
      <c r="CP15" s="26">
        <f t="shared" si="41"/>
        <v>239.34615384615384</v>
      </c>
      <c r="CQ15" s="14">
        <f t="shared" si="42"/>
        <v>1.2217897424984024E-2</v>
      </c>
      <c r="CR15" s="63">
        <v>790</v>
      </c>
      <c r="CS15" s="12">
        <f t="shared" si="43"/>
        <v>320.05860805860806</v>
      </c>
      <c r="CT15" s="1">
        <v>2.6332770000000001</v>
      </c>
      <c r="CU15" s="26">
        <f t="shared" si="44"/>
        <v>305.86996336996333</v>
      </c>
      <c r="CV15" s="14">
        <f t="shared" si="45"/>
        <v>7.9068862785594326E-3</v>
      </c>
      <c r="CW15" s="2">
        <v>664</v>
      </c>
      <c r="CX15" s="12">
        <f t="shared" si="46"/>
        <v>261.9375</v>
      </c>
      <c r="CY15" s="1">
        <v>2.7233000000000001</v>
      </c>
      <c r="CZ15" s="26">
        <f t="shared" si="47"/>
        <v>253.06617647058823</v>
      </c>
      <c r="DA15" s="14">
        <f t="shared" si="48"/>
        <v>1.3025113966017427E-2</v>
      </c>
      <c r="DB15" s="63">
        <v>716</v>
      </c>
      <c r="DC15" s="12">
        <f t="shared" si="49"/>
        <v>286.21691176470586</v>
      </c>
      <c r="DD15" s="1">
        <v>2.9024000000000001</v>
      </c>
      <c r="DE15" s="26">
        <f t="shared" si="50"/>
        <v>274.07720588235293</v>
      </c>
      <c r="DF15" s="14">
        <f t="shared" si="51"/>
        <v>1.0502725620835865E-2</v>
      </c>
      <c r="DG15" s="2">
        <v>641</v>
      </c>
      <c r="DH15" s="12">
        <f t="shared" si="6"/>
        <v>251.03926380368097</v>
      </c>
      <c r="DI15" s="1">
        <v>2.5323000000000002</v>
      </c>
      <c r="DJ15" s="26">
        <f t="shared" si="52"/>
        <v>240.98834355828222</v>
      </c>
      <c r="DK15" s="14">
        <f t="shared" si="53"/>
        <v>1.1133806384667065E-2</v>
      </c>
      <c r="DL15" s="2">
        <v>711</v>
      </c>
      <c r="DM15" s="12">
        <f t="shared" si="7"/>
        <v>283.88235294117646</v>
      </c>
      <c r="DN15" s="1">
        <v>2.9775</v>
      </c>
      <c r="DO15" s="26">
        <f t="shared" si="54"/>
        <v>270.80882352941177</v>
      </c>
      <c r="DP15" s="35">
        <f t="shared" si="55"/>
        <v>1.0284139482564684E-2</v>
      </c>
      <c r="DQ15" s="2">
        <v>707</v>
      </c>
      <c r="DR15" s="12">
        <f t="shared" si="8"/>
        <v>281.66952264381882</v>
      </c>
      <c r="DS15" s="1">
        <v>3.0819000000000001</v>
      </c>
      <c r="DT15" s="26">
        <f t="shared" si="56"/>
        <v>269.54467564259483</v>
      </c>
      <c r="DU15" s="14">
        <f t="shared" si="57"/>
        <v>1.1521794871794886E-2</v>
      </c>
      <c r="DV15" s="2">
        <v>649</v>
      </c>
      <c r="DW15" s="12">
        <f t="shared" si="9"/>
        <v>254.93382352941174</v>
      </c>
      <c r="DX15" s="1">
        <v>2.7090999999999998</v>
      </c>
      <c r="DY15" s="26">
        <f t="shared" si="58"/>
        <v>244.8952205882353</v>
      </c>
      <c r="DZ15" s="14">
        <f t="shared" si="59"/>
        <v>1.179945065006411E-2</v>
      </c>
      <c r="EA15" s="2">
        <v>684</v>
      </c>
      <c r="EB15" s="12">
        <f t="shared" si="10"/>
        <v>271.41003671970623</v>
      </c>
      <c r="EC15" s="1">
        <v>3.0093000000000001</v>
      </c>
      <c r="ED15" s="26">
        <f t="shared" si="60"/>
        <v>260.21787025703793</v>
      </c>
      <c r="EE15" s="14">
        <f t="shared" si="61"/>
        <v>1.1003231627296599E-2</v>
      </c>
      <c r="EF15" s="63">
        <v>705</v>
      </c>
      <c r="EG15" s="12">
        <f t="shared" si="11"/>
        <v>281.44688644688648</v>
      </c>
      <c r="EH15" s="1">
        <v>2.9948000000000001</v>
      </c>
      <c r="EI15" s="26">
        <f t="shared" si="62"/>
        <v>268.42124542124543</v>
      </c>
      <c r="EJ15" s="35">
        <f t="shared" si="63"/>
        <v>1.0521555118110225E-2</v>
      </c>
      <c r="EK15" s="2">
        <v>678</v>
      </c>
      <c r="EL15" s="12">
        <f t="shared" si="12"/>
        <v>268.88644688644689</v>
      </c>
      <c r="EM15" s="1">
        <v>3.0093999999999999</v>
      </c>
      <c r="EN15" s="26">
        <f t="shared" si="64"/>
        <v>257.72161172161174</v>
      </c>
      <c r="EO15" s="14">
        <f t="shared" si="65"/>
        <v>1.1491437007874014E-2</v>
      </c>
      <c r="EP15" s="2">
        <v>744</v>
      </c>
      <c r="EQ15" s="12">
        <f t="shared" si="13"/>
        <v>299.58974358974359</v>
      </c>
      <c r="ER15" s="1">
        <v>2.9047000000000001</v>
      </c>
      <c r="ES15" s="26">
        <f t="shared" si="66"/>
        <v>282.14468864468864</v>
      </c>
      <c r="ET15" s="35">
        <f t="shared" si="67"/>
        <v>7.6812598425196905E-3</v>
      </c>
      <c r="EU15" s="2">
        <v>696</v>
      </c>
      <c r="EV15" s="12">
        <f t="shared" si="14"/>
        <v>277.26007326007323</v>
      </c>
      <c r="EW15" s="1">
        <v>2.8832</v>
      </c>
      <c r="EX15" s="26">
        <f t="shared" si="68"/>
        <v>264.00183150183148</v>
      </c>
      <c r="EY15" s="14">
        <f t="shared" si="69"/>
        <v>1.0140861997513481E-2</v>
      </c>
      <c r="EZ15" s="2">
        <v>727</v>
      </c>
      <c r="FA15" s="12">
        <f t="shared" si="94"/>
        <v>290.61678832116786</v>
      </c>
      <c r="FB15" s="1">
        <v>3.1</v>
      </c>
      <c r="FC15" s="26">
        <f t="shared" si="70"/>
        <v>277.63868613138686</v>
      </c>
      <c r="FD15" s="14">
        <f t="shared" si="71"/>
        <v>9.6316085489313811E-3</v>
      </c>
      <c r="FE15" s="2">
        <v>655</v>
      </c>
      <c r="FF15" s="12">
        <f t="shared" si="72"/>
        <v>259.45398773006133</v>
      </c>
      <c r="FG15" s="1">
        <v>2.77</v>
      </c>
      <c r="FH15" s="13">
        <f t="shared" si="95"/>
        <v>250.10429447852761</v>
      </c>
      <c r="FI15" s="14">
        <f t="shared" si="96"/>
        <v>1.1765091863517096E-2</v>
      </c>
      <c r="FJ15" s="18">
        <v>699</v>
      </c>
      <c r="FK15" s="28">
        <f t="shared" si="73"/>
        <v>279.16697247706423</v>
      </c>
      <c r="FL15" s="13">
        <v>2.89</v>
      </c>
      <c r="FM15" s="13">
        <f t="shared" si="97"/>
        <v>269.49633027522935</v>
      </c>
      <c r="FN15" s="29">
        <f t="shared" si="98"/>
        <v>1.0340574898017256E-2</v>
      </c>
      <c r="FO15" s="18">
        <v>665</v>
      </c>
      <c r="FP15" s="28">
        <f t="shared" si="74"/>
        <v>265.10467980295567</v>
      </c>
      <c r="FQ15" s="13">
        <v>2.8075000000000001</v>
      </c>
      <c r="FR15" s="13">
        <f t="shared" si="99"/>
        <v>255.13392857142856</v>
      </c>
      <c r="FS15" s="29">
        <f t="shared" si="100"/>
        <v>1.3539601667438617E-2</v>
      </c>
      <c r="FT15" s="18">
        <v>525</v>
      </c>
      <c r="FU15" s="28">
        <f t="shared" si="75"/>
        <v>198.68098159509202</v>
      </c>
      <c r="FV15" s="13">
        <v>2.0249999999999999</v>
      </c>
      <c r="FW15" s="13">
        <f t="shared" si="101"/>
        <v>192.25306748466258</v>
      </c>
      <c r="FX15" s="29">
        <f t="shared" si="102"/>
        <v>1.5557146265807696E-2</v>
      </c>
    </row>
    <row r="16" spans="2:180" x14ac:dyDescent="0.25">
      <c r="B16" s="2">
        <v>282</v>
      </c>
      <c r="C16" s="1">
        <v>2.642153737566987</v>
      </c>
      <c r="D16" s="7">
        <v>270</v>
      </c>
      <c r="E16" s="3">
        <v>9.1677118256795996E-3</v>
      </c>
      <c r="F16" s="59">
        <v>259</v>
      </c>
      <c r="G16" s="13">
        <v>2.5335000000000001</v>
      </c>
      <c r="H16" s="26">
        <f t="shared" si="76"/>
        <v>249</v>
      </c>
      <c r="I16" s="29">
        <f t="shared" si="77"/>
        <v>1.1185E-2</v>
      </c>
      <c r="J16" s="52">
        <v>280</v>
      </c>
      <c r="K16" s="1">
        <v>2.6711000000000005</v>
      </c>
      <c r="L16" s="26">
        <f t="shared" si="78"/>
        <v>270</v>
      </c>
      <c r="M16" s="14">
        <f t="shared" si="79"/>
        <v>9.9450000000000042E-3</v>
      </c>
      <c r="N16" s="52">
        <v>280</v>
      </c>
      <c r="O16" s="1">
        <v>2.5354000000000001</v>
      </c>
      <c r="P16" s="26">
        <f t="shared" si="80"/>
        <v>268</v>
      </c>
      <c r="Q16" s="14">
        <f t="shared" si="81"/>
        <v>7.7875000000000028E-3</v>
      </c>
      <c r="R16" s="52">
        <v>290</v>
      </c>
      <c r="S16" s="1">
        <v>2.5931599999999997</v>
      </c>
      <c r="T16" s="26">
        <f t="shared" si="82"/>
        <v>275.5</v>
      </c>
      <c r="U16" s="14">
        <f t="shared" si="83"/>
        <v>8.2793103448275847E-3</v>
      </c>
      <c r="Z16" s="2">
        <v>831</v>
      </c>
      <c r="AA16" s="12">
        <f t="shared" si="0"/>
        <v>331.70495767835553</v>
      </c>
      <c r="AB16" s="1">
        <v>2.6760833333333331</v>
      </c>
      <c r="AC16" s="26">
        <f t="shared" si="15"/>
        <v>314.65900846432891</v>
      </c>
      <c r="AD16" s="14">
        <f t="shared" si="16"/>
        <v>5.7487753895627876E-3</v>
      </c>
      <c r="AE16" s="2">
        <v>724</v>
      </c>
      <c r="AF16" s="12">
        <f t="shared" si="1"/>
        <v>282.97572815533982</v>
      </c>
      <c r="AG16" s="1">
        <v>2.201101111111111</v>
      </c>
      <c r="AH16" s="26">
        <f t="shared" si="17"/>
        <v>266.33009708737865</v>
      </c>
      <c r="AI16" s="14">
        <f t="shared" si="18"/>
        <v>5.0493729950422846E-3</v>
      </c>
      <c r="AJ16" s="2">
        <v>783</v>
      </c>
      <c r="AK16" s="12">
        <f t="shared" si="2"/>
        <v>310.34181818181821</v>
      </c>
      <c r="AL16" s="1">
        <v>2.5334011111111105</v>
      </c>
      <c r="AM16" s="26">
        <f t="shared" si="19"/>
        <v>294.87090909090909</v>
      </c>
      <c r="AN16" s="14">
        <f t="shared" si="20"/>
        <v>7.5137795275590381E-3</v>
      </c>
      <c r="AO16" s="2">
        <v>938</v>
      </c>
      <c r="AP16" s="12">
        <f t="shared" si="3"/>
        <v>381</v>
      </c>
      <c r="AQ16" s="1">
        <v>2.3432415999999998</v>
      </c>
      <c r="AR16" s="26">
        <f t="shared" si="21"/>
        <v>344.49700598802394</v>
      </c>
      <c r="AS16" s="14">
        <f t="shared" si="22"/>
        <v>2.8810376476377953E-3</v>
      </c>
      <c r="AT16" s="2">
        <v>938</v>
      </c>
      <c r="AU16" s="12">
        <f t="shared" si="4"/>
        <v>381</v>
      </c>
      <c r="AV16" s="1">
        <v>2.5900000000000003</v>
      </c>
      <c r="AW16" s="26">
        <f t="shared" si="23"/>
        <v>348.60359281437127</v>
      </c>
      <c r="AX16" s="14">
        <f t="shared" si="24"/>
        <v>3.1824516653728117E-3</v>
      </c>
      <c r="AY16" s="2">
        <v>709</v>
      </c>
      <c r="AZ16" s="12">
        <f t="shared" si="5"/>
        <v>276.71668667466986</v>
      </c>
      <c r="BA16" s="1">
        <v>2.2286754761904763</v>
      </c>
      <c r="BB16" s="26">
        <f t="shared" si="25"/>
        <v>265.7394957983193</v>
      </c>
      <c r="BC16" s="14">
        <f t="shared" si="26"/>
        <v>8.7453056041605914E-3</v>
      </c>
      <c r="BD16" s="2">
        <v>668</v>
      </c>
      <c r="BE16" s="12">
        <f t="shared" si="27"/>
        <v>263.27007299270076</v>
      </c>
      <c r="BF16" s="1">
        <v>2.5015900000000002</v>
      </c>
      <c r="BG16" s="26">
        <f t="shared" si="86"/>
        <v>252.84124087591243</v>
      </c>
      <c r="BH16" s="14">
        <f t="shared" si="87"/>
        <v>1.0720759405074359E-2</v>
      </c>
      <c r="BI16" s="2">
        <v>718</v>
      </c>
      <c r="BJ16" s="12">
        <f t="shared" si="28"/>
        <v>288.06189320388353</v>
      </c>
      <c r="BK16" s="1">
        <v>2.0457700000000001</v>
      </c>
      <c r="BL16" s="26">
        <f t="shared" si="88"/>
        <v>275.808859223301</v>
      </c>
      <c r="BM16" s="14">
        <f t="shared" si="89"/>
        <v>7.3267567969098214E-3</v>
      </c>
      <c r="BN16" s="2">
        <v>751</v>
      </c>
      <c r="BO16" s="12">
        <f t="shared" si="29"/>
        <v>304.42874543239952</v>
      </c>
      <c r="BP16" s="1">
        <v>1.9802500000000001</v>
      </c>
      <c r="BQ16" s="26">
        <f t="shared" si="90"/>
        <v>292.36297198538364</v>
      </c>
      <c r="BR16" s="14">
        <f t="shared" si="91"/>
        <v>6.9568685645063476E-3</v>
      </c>
      <c r="BS16" s="2">
        <v>701</v>
      </c>
      <c r="BT16" s="12">
        <f t="shared" si="30"/>
        <v>279.70975609756096</v>
      </c>
      <c r="BU16" s="1">
        <v>2.7065000000000001</v>
      </c>
      <c r="BV16" s="26">
        <f t="shared" si="92"/>
        <v>270.18475609756098</v>
      </c>
      <c r="BW16" s="14">
        <f t="shared" si="93"/>
        <v>1.0619422572178511E-2</v>
      </c>
      <c r="BX16" s="2">
        <v>683</v>
      </c>
      <c r="BY16" s="12">
        <f t="shared" si="31"/>
        <v>271.67765567765571</v>
      </c>
      <c r="BZ16" s="1">
        <v>2.5024262301587434</v>
      </c>
      <c r="CA16" s="26">
        <f t="shared" si="32"/>
        <v>260.74542124542126</v>
      </c>
      <c r="CB16" s="14">
        <f t="shared" si="33"/>
        <v>1.0257433405930633E-2</v>
      </c>
      <c r="CC16" s="2">
        <v>772</v>
      </c>
      <c r="CD16" s="12">
        <f t="shared" si="34"/>
        <v>312.15018315018312</v>
      </c>
      <c r="CE16" s="1">
        <v>2.8346247420634918</v>
      </c>
      <c r="CF16" s="26">
        <f t="shared" si="35"/>
        <v>298.19413919413921</v>
      </c>
      <c r="CG16" s="14">
        <f t="shared" si="36"/>
        <v>7.4455196850393736E-3</v>
      </c>
      <c r="CH16" s="2">
        <v>707</v>
      </c>
      <c r="CI16" s="12">
        <f t="shared" si="37"/>
        <v>281.34671532846716</v>
      </c>
      <c r="CJ16" s="1">
        <v>2.6110999999999995</v>
      </c>
      <c r="CK16" s="26">
        <f t="shared" si="38"/>
        <v>271.84489051094891</v>
      </c>
      <c r="CL16" s="14">
        <f t="shared" si="39"/>
        <v>1.0319070482043408E-2</v>
      </c>
      <c r="CM16" s="2">
        <v>681</v>
      </c>
      <c r="CN16" s="12">
        <f t="shared" si="40"/>
        <v>269.35164835164835</v>
      </c>
      <c r="CO16" s="1">
        <v>2.6846000000000001</v>
      </c>
      <c r="CP16" s="26">
        <f t="shared" si="41"/>
        <v>258.65201465201466</v>
      </c>
      <c r="CQ16" s="14">
        <f t="shared" si="42"/>
        <v>1.1804142416980501E-2</v>
      </c>
      <c r="CR16" s="63">
        <v>921</v>
      </c>
      <c r="CS16" s="12">
        <f t="shared" si="43"/>
        <v>381</v>
      </c>
      <c r="CT16" s="1">
        <v>2.7802470000000001</v>
      </c>
      <c r="CU16" s="26">
        <f t="shared" si="44"/>
        <v>350.52930402930406</v>
      </c>
      <c r="CV16" s="14">
        <f t="shared" si="45"/>
        <v>2.4116613572158449E-3</v>
      </c>
      <c r="CW16" s="2">
        <v>713</v>
      </c>
      <c r="CX16" s="12">
        <f t="shared" si="46"/>
        <v>284.81617647058823</v>
      </c>
      <c r="CY16" s="1">
        <v>2.9609999999999999</v>
      </c>
      <c r="CZ16" s="26">
        <f t="shared" si="47"/>
        <v>273.37683823529414</v>
      </c>
      <c r="DA16" s="14">
        <f t="shared" si="48"/>
        <v>1.0389587015908719E-2</v>
      </c>
      <c r="DB16" s="63">
        <v>776</v>
      </c>
      <c r="DC16" s="12">
        <f t="shared" si="49"/>
        <v>314.23161764705878</v>
      </c>
      <c r="DD16" s="1">
        <v>3.1374</v>
      </c>
      <c r="DE16" s="26">
        <f t="shared" si="50"/>
        <v>300.22426470588232</v>
      </c>
      <c r="DF16" s="14">
        <f t="shared" si="51"/>
        <v>8.3884514435695525E-3</v>
      </c>
      <c r="DG16" s="2">
        <v>685</v>
      </c>
      <c r="DH16" s="12">
        <f t="shared" si="6"/>
        <v>271.60858895705519</v>
      </c>
      <c r="DI16" s="1">
        <v>2.7614200000000002</v>
      </c>
      <c r="DJ16" s="26">
        <f t="shared" si="52"/>
        <v>261.32392638036811</v>
      </c>
      <c r="DK16" s="14">
        <f t="shared" si="53"/>
        <v>1.1138916726318306E-2</v>
      </c>
      <c r="DL16" s="2">
        <v>789</v>
      </c>
      <c r="DM16" s="12">
        <f t="shared" si="7"/>
        <v>320.3014705882353</v>
      </c>
      <c r="DN16" s="1">
        <v>3.2437</v>
      </c>
      <c r="DO16" s="26">
        <f t="shared" si="54"/>
        <v>302.09191176470586</v>
      </c>
      <c r="DP16" s="35">
        <f t="shared" si="55"/>
        <v>7.3093478699777876E-3</v>
      </c>
      <c r="DQ16" s="2">
        <v>772</v>
      </c>
      <c r="DR16" s="12">
        <f t="shared" si="8"/>
        <v>311.98164014687882</v>
      </c>
      <c r="DS16" s="1">
        <v>3.3321999999999998</v>
      </c>
      <c r="DT16" s="26">
        <f t="shared" si="56"/>
        <v>296.82558139534882</v>
      </c>
      <c r="DU16" s="14">
        <f t="shared" si="57"/>
        <v>8.2574237835655023E-3</v>
      </c>
      <c r="DV16" s="2">
        <v>700</v>
      </c>
      <c r="DW16" s="12">
        <f t="shared" si="9"/>
        <v>278.74632352941177</v>
      </c>
      <c r="DX16" s="1">
        <v>2.9653</v>
      </c>
      <c r="DY16" s="26">
        <f t="shared" si="58"/>
        <v>266.84007352941177</v>
      </c>
      <c r="DZ16" s="14">
        <f t="shared" si="59"/>
        <v>1.0759055118110232E-2</v>
      </c>
      <c r="EA16" s="2">
        <v>747</v>
      </c>
      <c r="EB16" s="12">
        <f t="shared" si="10"/>
        <v>300.78947368421052</v>
      </c>
      <c r="EC16" s="1">
        <v>3.2844000000000002</v>
      </c>
      <c r="ED16" s="26">
        <f t="shared" si="60"/>
        <v>286.09975520195837</v>
      </c>
      <c r="EE16" s="14">
        <f t="shared" si="61"/>
        <v>9.3636920384951895E-3</v>
      </c>
      <c r="EF16" s="63">
        <v>780</v>
      </c>
      <c r="EG16" s="12">
        <f t="shared" si="11"/>
        <v>316.33699633699638</v>
      </c>
      <c r="EH16" s="1">
        <v>3.2543000000000002</v>
      </c>
      <c r="EI16" s="26">
        <f t="shared" si="62"/>
        <v>298.89194139194143</v>
      </c>
      <c r="EJ16" s="35">
        <f t="shared" si="63"/>
        <v>7.4376377952755906E-3</v>
      </c>
      <c r="EK16" s="2">
        <v>732</v>
      </c>
      <c r="EL16" s="12">
        <f t="shared" si="12"/>
        <v>294.00732600732601</v>
      </c>
      <c r="EM16" s="1">
        <v>3.2376999999999998</v>
      </c>
      <c r="EN16" s="26">
        <f t="shared" si="64"/>
        <v>281.44688644688642</v>
      </c>
      <c r="EO16" s="14">
        <f t="shared" si="65"/>
        <v>9.0880577427821484E-3</v>
      </c>
      <c r="EP16" s="2">
        <v>919</v>
      </c>
      <c r="EQ16" s="12">
        <f t="shared" si="13"/>
        <v>381</v>
      </c>
      <c r="ER16" s="1">
        <v>3.1941000000000002</v>
      </c>
      <c r="ES16" s="26">
        <f t="shared" si="66"/>
        <v>340.29487179487182</v>
      </c>
      <c r="ET16" s="35">
        <f t="shared" si="67"/>
        <v>3.5548346456692925E-3</v>
      </c>
      <c r="EU16" s="2">
        <v>766</v>
      </c>
      <c r="EV16" s="12">
        <f t="shared" si="14"/>
        <v>309.82417582417582</v>
      </c>
      <c r="EW16" s="1">
        <v>3.1309</v>
      </c>
      <c r="EX16" s="26">
        <f t="shared" si="68"/>
        <v>293.5421245421245</v>
      </c>
      <c r="EY16" s="14">
        <f t="shared" si="69"/>
        <v>7.6065354330708589E-3</v>
      </c>
      <c r="EZ16" s="2">
        <v>805</v>
      </c>
      <c r="FA16" s="12">
        <f t="shared" si="94"/>
        <v>326.7700729927007</v>
      </c>
      <c r="FB16" s="1">
        <v>3.33</v>
      </c>
      <c r="FC16" s="26">
        <f t="shared" si="70"/>
        <v>308.69343065693431</v>
      </c>
      <c r="FD16" s="14">
        <f t="shared" si="71"/>
        <v>6.3618009287300624E-3</v>
      </c>
      <c r="FE16" s="2">
        <v>700</v>
      </c>
      <c r="FF16" s="12">
        <f t="shared" si="72"/>
        <v>280.49079754601223</v>
      </c>
      <c r="FG16" s="1">
        <v>2.99</v>
      </c>
      <c r="FH16" s="13">
        <f t="shared" si="95"/>
        <v>269.97239263803681</v>
      </c>
      <c r="FI16" s="14">
        <f t="shared" si="96"/>
        <v>1.0457859434237405E-2</v>
      </c>
      <c r="FJ16" s="18">
        <v>776.5</v>
      </c>
      <c r="FK16" s="28">
        <f t="shared" si="73"/>
        <v>315.28623853211008</v>
      </c>
      <c r="FL16" s="13">
        <v>3.1680000000000001</v>
      </c>
      <c r="FM16" s="13">
        <f t="shared" si="97"/>
        <v>297.22660550458716</v>
      </c>
      <c r="FN16" s="29">
        <f t="shared" si="98"/>
        <v>7.6967233934467942E-3</v>
      </c>
      <c r="FO16" s="18">
        <v>730</v>
      </c>
      <c r="FP16" s="28">
        <f t="shared" si="74"/>
        <v>295.60344827586209</v>
      </c>
      <c r="FQ16" s="13">
        <v>3.04</v>
      </c>
      <c r="FR16" s="13">
        <f t="shared" si="99"/>
        <v>280.35406403940885</v>
      </c>
      <c r="FS16" s="29">
        <f t="shared" si="100"/>
        <v>7.6232586311326409E-3</v>
      </c>
      <c r="FT16" s="18">
        <v>565</v>
      </c>
      <c r="FU16" s="28">
        <f t="shared" si="75"/>
        <v>217.38036809815952</v>
      </c>
      <c r="FV16" s="13">
        <v>2.2250000000000001</v>
      </c>
      <c r="FW16" s="13">
        <f t="shared" si="101"/>
        <v>208.03067484662577</v>
      </c>
      <c r="FX16" s="29">
        <f t="shared" si="102"/>
        <v>1.0695538057742782E-2</v>
      </c>
    </row>
    <row r="17" spans="2:180" ht="15.75" thickBot="1" x14ac:dyDescent="0.3">
      <c r="B17" s="2">
        <v>318</v>
      </c>
      <c r="C17" s="1">
        <v>2.889939552706374</v>
      </c>
      <c r="D17" s="7">
        <v>300</v>
      </c>
      <c r="E17" s="3">
        <v>6.8829393094274154E-3</v>
      </c>
      <c r="F17" s="59">
        <v>284</v>
      </c>
      <c r="G17" s="13">
        <v>2.7845</v>
      </c>
      <c r="H17" s="26">
        <f t="shared" si="76"/>
        <v>271.5</v>
      </c>
      <c r="I17" s="29">
        <f t="shared" si="77"/>
        <v>1.0039999999999995E-2</v>
      </c>
      <c r="J17" s="52">
        <v>309</v>
      </c>
      <c r="K17" s="1">
        <v>2.9157000000000006</v>
      </c>
      <c r="L17" s="26">
        <f t="shared" si="78"/>
        <v>294.5</v>
      </c>
      <c r="M17" s="14">
        <f t="shared" si="79"/>
        <v>8.4344827586206941E-3</v>
      </c>
      <c r="N17" s="52">
        <v>306</v>
      </c>
      <c r="O17" s="1">
        <v>2.7218</v>
      </c>
      <c r="P17" s="26">
        <f t="shared" si="80"/>
        <v>293</v>
      </c>
      <c r="Q17" s="14">
        <f t="shared" si="81"/>
        <v>7.1692307692307654E-3</v>
      </c>
      <c r="R17" s="52">
        <v>315</v>
      </c>
      <c r="S17" s="1">
        <v>2.7590599999999998</v>
      </c>
      <c r="T17" s="26">
        <f t="shared" si="82"/>
        <v>302.5</v>
      </c>
      <c r="U17" s="14">
        <f t="shared" si="83"/>
        <v>6.6360000000000065E-3</v>
      </c>
      <c r="Z17" s="2">
        <v>938</v>
      </c>
      <c r="AA17" s="12">
        <f t="shared" si="0"/>
        <v>381</v>
      </c>
      <c r="AB17" s="1">
        <v>2.7930583333333332</v>
      </c>
      <c r="AC17" s="26">
        <f t="shared" si="15"/>
        <v>356.35247883917776</v>
      </c>
      <c r="AD17" s="14">
        <f t="shared" si="16"/>
        <v>2.372956680648566E-3</v>
      </c>
      <c r="AE17" s="2">
        <v>801</v>
      </c>
      <c r="AF17" s="12">
        <f t="shared" si="1"/>
        <v>318.57888349514565</v>
      </c>
      <c r="AG17" s="1">
        <v>2.3574011111111108</v>
      </c>
      <c r="AH17" s="26">
        <f t="shared" si="17"/>
        <v>300.77730582524271</v>
      </c>
      <c r="AI17" s="14">
        <f t="shared" si="18"/>
        <v>4.3900603333674173E-3</v>
      </c>
      <c r="AJ17" s="2">
        <v>936</v>
      </c>
      <c r="AK17" s="12">
        <f t="shared" si="2"/>
        <v>381</v>
      </c>
      <c r="AL17" s="1">
        <v>2.768927777777777</v>
      </c>
      <c r="AM17" s="26">
        <f t="shared" si="19"/>
        <v>345.67090909090911</v>
      </c>
      <c r="AN17" s="14">
        <f t="shared" si="20"/>
        <v>3.3333247559741287E-3</v>
      </c>
      <c r="AO17" s="4">
        <v>938</v>
      </c>
      <c r="AP17" s="15">
        <f t="shared" si="3"/>
        <v>381</v>
      </c>
      <c r="AQ17" s="5">
        <v>2.3432415999999998</v>
      </c>
      <c r="AR17" s="27">
        <f t="shared" si="21"/>
        <v>381</v>
      </c>
      <c r="AS17" s="17">
        <v>0</v>
      </c>
      <c r="AT17" s="4">
        <v>938</v>
      </c>
      <c r="AU17" s="15">
        <f t="shared" si="4"/>
        <v>381</v>
      </c>
      <c r="AV17" s="5">
        <v>2.5900000000000003</v>
      </c>
      <c r="AW17" s="27">
        <f t="shared" si="23"/>
        <v>381</v>
      </c>
      <c r="AX17" s="17">
        <v>0</v>
      </c>
      <c r="AY17" s="2">
        <v>780</v>
      </c>
      <c r="AZ17" s="12">
        <f t="shared" si="5"/>
        <v>309.19087635054024</v>
      </c>
      <c r="BA17" s="1">
        <v>2.4454879761904764</v>
      </c>
      <c r="BB17" s="26">
        <f t="shared" si="25"/>
        <v>292.95378151260502</v>
      </c>
      <c r="BC17" s="14">
        <f t="shared" si="26"/>
        <v>6.6764560459872052E-3</v>
      </c>
      <c r="BD17" s="2">
        <v>720</v>
      </c>
      <c r="BE17" s="12">
        <f t="shared" si="27"/>
        <v>287.37226277372264</v>
      </c>
      <c r="BF17" s="1">
        <v>2.6913800000000001</v>
      </c>
      <c r="BG17" s="26">
        <f t="shared" si="86"/>
        <v>275.32116788321173</v>
      </c>
      <c r="BH17" s="14">
        <f t="shared" si="87"/>
        <v>7.8743882495457326E-3</v>
      </c>
      <c r="BI17" s="2">
        <v>777</v>
      </c>
      <c r="BJ17" s="12">
        <f t="shared" si="28"/>
        <v>315.34223300970871</v>
      </c>
      <c r="BK17" s="1">
        <v>2.1745399999999999</v>
      </c>
      <c r="BL17" s="26">
        <f t="shared" si="88"/>
        <v>301.70206310679612</v>
      </c>
      <c r="BM17" s="14">
        <f t="shared" si="89"/>
        <v>4.7202491214022027E-3</v>
      </c>
      <c r="BN17" s="2">
        <v>812</v>
      </c>
      <c r="BO17" s="12">
        <f t="shared" si="29"/>
        <v>332.73690621193663</v>
      </c>
      <c r="BP17" s="1">
        <v>2.1455600000000001</v>
      </c>
      <c r="BQ17" s="26">
        <f t="shared" si="90"/>
        <v>318.58282582216805</v>
      </c>
      <c r="BR17" s="14">
        <f t="shared" si="91"/>
        <v>5.8396587926509303E-3</v>
      </c>
      <c r="BS17" s="2">
        <v>750</v>
      </c>
      <c r="BT17" s="12">
        <f t="shared" si="30"/>
        <v>302.4768292682927</v>
      </c>
      <c r="BU17" s="1">
        <v>2.9131999999999998</v>
      </c>
      <c r="BV17" s="26">
        <f t="shared" si="92"/>
        <v>291.09329268292686</v>
      </c>
      <c r="BW17" s="14">
        <f t="shared" si="93"/>
        <v>9.0789008516792228E-3</v>
      </c>
      <c r="BX17" s="2">
        <v>741</v>
      </c>
      <c r="BY17" s="12">
        <f t="shared" si="31"/>
        <v>298.65934065934067</v>
      </c>
      <c r="BZ17" s="1">
        <v>2.6864337301587433</v>
      </c>
      <c r="CA17" s="26">
        <f t="shared" si="32"/>
        <v>285.16849816849822</v>
      </c>
      <c r="CB17" s="14">
        <f t="shared" si="33"/>
        <v>6.8197186396959002E-3</v>
      </c>
      <c r="CC17" s="2">
        <v>920</v>
      </c>
      <c r="CD17" s="12">
        <f t="shared" si="34"/>
        <v>381</v>
      </c>
      <c r="CE17" s="1">
        <v>3.0892447420634919</v>
      </c>
      <c r="CF17" s="26">
        <f t="shared" si="35"/>
        <v>346.57509157509156</v>
      </c>
      <c r="CG17" s="14">
        <f t="shared" si="36"/>
        <v>3.6981942966588634E-3</v>
      </c>
      <c r="CH17" s="2">
        <v>760</v>
      </c>
      <c r="CI17" s="12">
        <f t="shared" si="37"/>
        <v>305.91240875912411</v>
      </c>
      <c r="CJ17" s="1">
        <v>2.8393999999999995</v>
      </c>
      <c r="CK17" s="26">
        <f t="shared" si="38"/>
        <v>293.62956204379566</v>
      </c>
      <c r="CL17" s="14">
        <f t="shared" si="39"/>
        <v>9.2934482246322912E-3</v>
      </c>
      <c r="CM17" s="2">
        <v>727</v>
      </c>
      <c r="CN17" s="12">
        <f t="shared" si="40"/>
        <v>290.75091575091574</v>
      </c>
      <c r="CO17" s="1">
        <v>2.9129</v>
      </c>
      <c r="CP17" s="26">
        <f t="shared" si="41"/>
        <v>280.05128205128204</v>
      </c>
      <c r="CQ17" s="14">
        <f t="shared" si="42"/>
        <v>1.0668589524135574E-2</v>
      </c>
      <c r="CR17" s="64">
        <v>921</v>
      </c>
      <c r="CS17" s="15">
        <f t="shared" si="43"/>
        <v>381</v>
      </c>
      <c r="CT17" s="5">
        <v>2.7802470000000001</v>
      </c>
      <c r="CU17" s="27">
        <f t="shared" si="44"/>
        <v>381</v>
      </c>
      <c r="CV17" s="17">
        <v>0</v>
      </c>
      <c r="CW17" s="2">
        <v>771</v>
      </c>
      <c r="CX17" s="12">
        <f t="shared" si="46"/>
        <v>311.89705882352939</v>
      </c>
      <c r="CY17" s="1">
        <v>3.1688999999999998</v>
      </c>
      <c r="CZ17" s="26">
        <f t="shared" si="47"/>
        <v>298.35661764705878</v>
      </c>
      <c r="DA17" s="14">
        <f t="shared" si="48"/>
        <v>7.6770024436600632E-3</v>
      </c>
      <c r="DB17" s="63">
        <v>919</v>
      </c>
      <c r="DC17" s="12">
        <f t="shared" si="49"/>
        <v>381</v>
      </c>
      <c r="DD17" s="1">
        <v>3.4043000000000001</v>
      </c>
      <c r="DE17" s="26">
        <f t="shared" si="50"/>
        <v>347.61580882352939</v>
      </c>
      <c r="DF17" s="14">
        <f t="shared" si="51"/>
        <v>3.9974010241726771E-3</v>
      </c>
      <c r="DG17" s="2">
        <v>731</v>
      </c>
      <c r="DH17" s="12">
        <f t="shared" si="6"/>
        <v>293.11288343558283</v>
      </c>
      <c r="DI17" s="1">
        <v>2.9725199999999998</v>
      </c>
      <c r="DJ17" s="26">
        <f t="shared" si="52"/>
        <v>282.36073619631901</v>
      </c>
      <c r="DK17" s="14">
        <f t="shared" si="53"/>
        <v>9.8166438434325824E-3</v>
      </c>
      <c r="DL17" s="2">
        <v>919</v>
      </c>
      <c r="DM17" s="12">
        <f t="shared" si="7"/>
        <v>381</v>
      </c>
      <c r="DN17" s="1">
        <v>3.4339</v>
      </c>
      <c r="DO17" s="26">
        <f t="shared" si="54"/>
        <v>350.65073529411768</v>
      </c>
      <c r="DP17" s="35">
        <f t="shared" si="55"/>
        <v>3.1335190793458502E-3</v>
      </c>
      <c r="DQ17" s="2">
        <v>874</v>
      </c>
      <c r="DR17" s="12">
        <f t="shared" si="8"/>
        <v>359.54834761321911</v>
      </c>
      <c r="DS17" s="1">
        <v>3.5611000000000002</v>
      </c>
      <c r="DT17" s="26">
        <f t="shared" si="56"/>
        <v>335.76499388004896</v>
      </c>
      <c r="DU17" s="14">
        <f t="shared" si="57"/>
        <v>4.8121892851628887E-3</v>
      </c>
      <c r="DV17" s="2">
        <v>761</v>
      </c>
      <c r="DW17" s="12">
        <f t="shared" si="9"/>
        <v>307.22794117647061</v>
      </c>
      <c r="DX17" s="1">
        <v>3.2080000000000002</v>
      </c>
      <c r="DY17" s="26">
        <f t="shared" si="58"/>
        <v>292.98713235294122</v>
      </c>
      <c r="DZ17" s="14">
        <f t="shared" si="59"/>
        <v>8.5212856589647612E-3</v>
      </c>
      <c r="EA17" s="2">
        <v>833</v>
      </c>
      <c r="EB17" s="12">
        <f t="shared" si="10"/>
        <v>340.89473684210526</v>
      </c>
      <c r="EC17" s="1">
        <v>3.5152000000000001</v>
      </c>
      <c r="ED17" s="26">
        <f t="shared" si="60"/>
        <v>320.84210526315792</v>
      </c>
      <c r="EE17" s="14">
        <f t="shared" si="61"/>
        <v>5.7548556430446164E-3</v>
      </c>
      <c r="EF17" s="63">
        <v>919</v>
      </c>
      <c r="EG17" s="12">
        <f t="shared" si="11"/>
        <v>381</v>
      </c>
      <c r="EH17" s="1">
        <v>3.4651999999999998</v>
      </c>
      <c r="EI17" s="26">
        <f t="shared" si="62"/>
        <v>348.66849816849822</v>
      </c>
      <c r="EJ17" s="35">
        <f t="shared" si="63"/>
        <v>3.2615249532657303E-3</v>
      </c>
      <c r="EK17" s="2">
        <v>919</v>
      </c>
      <c r="EL17" s="12">
        <f t="shared" si="12"/>
        <v>381</v>
      </c>
      <c r="EM17" s="1">
        <v>3.5876000000000001</v>
      </c>
      <c r="EN17" s="26">
        <f t="shared" si="64"/>
        <v>337.50366300366301</v>
      </c>
      <c r="EO17" s="14">
        <f t="shared" si="65"/>
        <v>4.0221777759063583E-3</v>
      </c>
      <c r="EP17" s="4">
        <v>919</v>
      </c>
      <c r="EQ17" s="15">
        <f t="shared" si="13"/>
        <v>381</v>
      </c>
      <c r="ER17" s="5">
        <v>3.1941000000000002</v>
      </c>
      <c r="ES17" s="27">
        <f t="shared" si="66"/>
        <v>381</v>
      </c>
      <c r="ET17" s="65">
        <v>0</v>
      </c>
      <c r="EU17" s="2">
        <v>919</v>
      </c>
      <c r="EV17" s="12">
        <f t="shared" si="14"/>
        <v>381</v>
      </c>
      <c r="EW17" s="1">
        <v>3.36</v>
      </c>
      <c r="EX17" s="26">
        <f t="shared" si="68"/>
        <v>345.41208791208794</v>
      </c>
      <c r="EY17" s="14">
        <f t="shared" si="69"/>
        <v>3.2187895630693204E-3</v>
      </c>
      <c r="EZ17" s="2">
        <v>922</v>
      </c>
      <c r="FA17" s="12">
        <f t="shared" si="94"/>
        <v>381</v>
      </c>
      <c r="FB17" s="1">
        <v>3.49</v>
      </c>
      <c r="FC17" s="26">
        <f t="shared" si="70"/>
        <v>353.88503649635038</v>
      </c>
      <c r="FD17" s="14">
        <f t="shared" si="71"/>
        <v>2.9504004307153928E-3</v>
      </c>
      <c r="FE17" s="2">
        <v>752.5</v>
      </c>
      <c r="FF17" s="12">
        <f t="shared" si="72"/>
        <v>305.03374233128835</v>
      </c>
      <c r="FG17" s="1">
        <v>3.2</v>
      </c>
      <c r="FH17" s="13">
        <f t="shared" si="95"/>
        <v>292.76226993865032</v>
      </c>
      <c r="FI17" s="14">
        <f t="shared" si="96"/>
        <v>8.5564304461942086E-3</v>
      </c>
      <c r="FJ17" s="18">
        <v>917.5</v>
      </c>
      <c r="FK17" s="28">
        <f t="shared" si="73"/>
        <v>381</v>
      </c>
      <c r="FL17" s="13">
        <v>3.35</v>
      </c>
      <c r="FM17" s="13">
        <f t="shared" si="97"/>
        <v>348.14311926605501</v>
      </c>
      <c r="FN17" s="29">
        <f t="shared" si="98"/>
        <v>2.7695873122242681E-3</v>
      </c>
      <c r="FO17" s="18">
        <v>835</v>
      </c>
      <c r="FP17" s="28">
        <f t="shared" si="74"/>
        <v>344.87068965517238</v>
      </c>
      <c r="FQ17" s="13">
        <v>3.3624999999999998</v>
      </c>
      <c r="FR17" s="13">
        <f t="shared" si="99"/>
        <v>320.23706896551721</v>
      </c>
      <c r="FS17" s="29">
        <f t="shared" si="100"/>
        <v>6.5459317585301862E-3</v>
      </c>
      <c r="FT17" s="18">
        <v>595</v>
      </c>
      <c r="FU17" s="28">
        <f t="shared" si="75"/>
        <v>231.40490797546013</v>
      </c>
      <c r="FV17" s="13">
        <v>2.4249999999999998</v>
      </c>
      <c r="FW17" s="13">
        <f t="shared" si="101"/>
        <v>224.39263803680984</v>
      </c>
      <c r="FX17" s="29">
        <f t="shared" si="102"/>
        <v>1.4260717410323693E-2</v>
      </c>
    </row>
    <row r="18" spans="2:180" ht="15.75" thickBot="1" x14ac:dyDescent="0.3">
      <c r="B18" s="2">
        <v>379</v>
      </c>
      <c r="C18" s="1">
        <v>3.0691590748376378</v>
      </c>
      <c r="D18" s="7">
        <v>348.5</v>
      </c>
      <c r="E18" s="3">
        <v>2.9380249529715363E-3</v>
      </c>
      <c r="F18" s="59">
        <v>314</v>
      </c>
      <c r="G18" s="13">
        <v>3.0175999999999998</v>
      </c>
      <c r="H18" s="26">
        <f t="shared" si="76"/>
        <v>299</v>
      </c>
      <c r="I18" s="29">
        <f t="shared" si="77"/>
        <v>7.7699999999999957E-3</v>
      </c>
      <c r="J18" s="52">
        <v>380</v>
      </c>
      <c r="K18" s="1">
        <v>3.1648000000000005</v>
      </c>
      <c r="L18" s="26">
        <f t="shared" si="78"/>
        <v>344.5</v>
      </c>
      <c r="M18" s="14">
        <f t="shared" si="79"/>
        <v>3.5084507042253505E-3</v>
      </c>
      <c r="N18" s="52">
        <v>379</v>
      </c>
      <c r="O18" s="1">
        <v>2.9222000000000001</v>
      </c>
      <c r="P18" s="26">
        <f t="shared" si="80"/>
        <v>342.5</v>
      </c>
      <c r="Q18" s="14">
        <f t="shared" si="81"/>
        <v>2.7452054794520567E-3</v>
      </c>
      <c r="R18" s="52">
        <v>379</v>
      </c>
      <c r="S18" s="1">
        <v>2.90646</v>
      </c>
      <c r="T18" s="26">
        <f t="shared" si="82"/>
        <v>347</v>
      </c>
      <c r="U18" s="14">
        <f t="shared" si="83"/>
        <v>2.3031250000000031E-3</v>
      </c>
      <c r="Z18" s="4">
        <v>938</v>
      </c>
      <c r="AA18" s="15">
        <f t="shared" si="0"/>
        <v>381</v>
      </c>
      <c r="AB18" s="5">
        <v>2.7930583333333332</v>
      </c>
      <c r="AC18" s="27">
        <f t="shared" si="15"/>
        <v>381</v>
      </c>
      <c r="AD18" s="17">
        <v>0</v>
      </c>
      <c r="AE18" s="2">
        <v>936</v>
      </c>
      <c r="AF18" s="12">
        <f t="shared" si="1"/>
        <v>381</v>
      </c>
      <c r="AG18" s="1">
        <v>2.4817011111111107</v>
      </c>
      <c r="AH18" s="26">
        <f t="shared" si="17"/>
        <v>349.78944174757282</v>
      </c>
      <c r="AI18" s="14">
        <f t="shared" si="18"/>
        <v>1.9913133080587129E-3</v>
      </c>
      <c r="AJ18" s="4">
        <v>936</v>
      </c>
      <c r="AK18" s="15">
        <f t="shared" si="2"/>
        <v>381</v>
      </c>
      <c r="AL18" s="5">
        <v>2.768927777777777</v>
      </c>
      <c r="AM18" s="27">
        <f t="shared" si="19"/>
        <v>381</v>
      </c>
      <c r="AN18" s="17">
        <v>0</v>
      </c>
      <c r="AY18" s="2">
        <v>937</v>
      </c>
      <c r="AZ18" s="12">
        <f t="shared" si="5"/>
        <v>381</v>
      </c>
      <c r="BA18" s="1">
        <v>2.6875829761904764</v>
      </c>
      <c r="BB18" s="26">
        <f t="shared" si="25"/>
        <v>345.09543817527015</v>
      </c>
      <c r="BC18" s="14">
        <f t="shared" si="26"/>
        <v>3.3713682565157063E-3</v>
      </c>
      <c r="BD18" s="2">
        <v>783</v>
      </c>
      <c r="BE18" s="12">
        <f t="shared" si="27"/>
        <v>316.57299270072997</v>
      </c>
      <c r="BF18" s="1">
        <v>2.9344899999999998</v>
      </c>
      <c r="BG18" s="26">
        <f t="shared" si="86"/>
        <v>301.97262773722628</v>
      </c>
      <c r="BH18" s="14">
        <f t="shared" si="87"/>
        <v>8.3254768153980564E-3</v>
      </c>
      <c r="BI18" s="2">
        <v>919</v>
      </c>
      <c r="BJ18" s="12">
        <f t="shared" si="28"/>
        <v>381</v>
      </c>
      <c r="BK18" s="1">
        <v>2.3569300000000002</v>
      </c>
      <c r="BL18" s="26">
        <f t="shared" si="88"/>
        <v>348.17111650485435</v>
      </c>
      <c r="BM18" s="14">
        <f t="shared" si="89"/>
        <v>2.7778891723041692E-3</v>
      </c>
      <c r="BN18" s="2">
        <v>916</v>
      </c>
      <c r="BO18" s="12">
        <f t="shared" si="29"/>
        <v>381</v>
      </c>
      <c r="BP18" s="1">
        <v>2.2141299999999999</v>
      </c>
      <c r="BQ18" s="26">
        <f t="shared" si="90"/>
        <v>356.86845310596834</v>
      </c>
      <c r="BR18" s="14">
        <f t="shared" si="91"/>
        <v>1.4207543408035481E-3</v>
      </c>
      <c r="BS18" s="2">
        <v>812</v>
      </c>
      <c r="BT18" s="12">
        <f t="shared" si="30"/>
        <v>331.28414634146344</v>
      </c>
      <c r="BU18" s="1">
        <v>3.0996000000000001</v>
      </c>
      <c r="BV18" s="26">
        <f t="shared" si="92"/>
        <v>316.88048780487804</v>
      </c>
      <c r="BW18" s="14">
        <f t="shared" si="93"/>
        <v>6.4705782744898929E-3</v>
      </c>
      <c r="BX18" s="2">
        <v>816</v>
      </c>
      <c r="BY18" s="12">
        <f t="shared" si="31"/>
        <v>333.54945054945057</v>
      </c>
      <c r="BZ18" s="1">
        <v>2.8897162301587431</v>
      </c>
      <c r="CA18" s="26">
        <f t="shared" si="32"/>
        <v>316.10439560439562</v>
      </c>
      <c r="CB18" s="14">
        <f t="shared" si="33"/>
        <v>5.8263645669291275E-3</v>
      </c>
      <c r="CC18" s="2">
        <v>920</v>
      </c>
      <c r="CD18" s="12">
        <f t="shared" si="34"/>
        <v>381</v>
      </c>
      <c r="CE18" s="1">
        <v>3.0892447420634919</v>
      </c>
      <c r="CF18" s="26">
        <f t="shared" si="35"/>
        <v>381</v>
      </c>
      <c r="CG18" s="14">
        <v>0</v>
      </c>
      <c r="CH18" s="2">
        <v>824</v>
      </c>
      <c r="CI18" s="12">
        <f t="shared" si="37"/>
        <v>335.57664233576645</v>
      </c>
      <c r="CJ18" s="1">
        <v>3.0521999999999996</v>
      </c>
      <c r="CK18" s="26">
        <f t="shared" si="38"/>
        <v>320.74452554744528</v>
      </c>
      <c r="CL18" s="14">
        <f t="shared" si="39"/>
        <v>7.1736220472440951E-3</v>
      </c>
      <c r="CM18" s="2">
        <v>779</v>
      </c>
      <c r="CN18" s="12">
        <f t="shared" si="40"/>
        <v>314.94139194139194</v>
      </c>
      <c r="CO18" s="1">
        <v>3.1257000000000001</v>
      </c>
      <c r="CP18" s="26">
        <f t="shared" si="41"/>
        <v>302.84615384615381</v>
      </c>
      <c r="CQ18" s="14">
        <f t="shared" si="42"/>
        <v>8.7968503937007874E-3</v>
      </c>
      <c r="CR18" s="40"/>
      <c r="CS18" s="42"/>
      <c r="CT18" s="40"/>
      <c r="CU18" s="43"/>
      <c r="CV18" s="41"/>
      <c r="CW18" s="2">
        <v>919</v>
      </c>
      <c r="CX18" s="12">
        <f t="shared" si="46"/>
        <v>381</v>
      </c>
      <c r="CY18" s="1">
        <v>3.4312999999999998</v>
      </c>
      <c r="CZ18" s="26">
        <f t="shared" si="47"/>
        <v>346.4485294117647</v>
      </c>
      <c r="DA18" s="14">
        <f t="shared" si="48"/>
        <v>3.7972334539263658E-3</v>
      </c>
      <c r="DB18" s="64">
        <v>919</v>
      </c>
      <c r="DC18" s="15">
        <f t="shared" si="49"/>
        <v>381</v>
      </c>
      <c r="DD18" s="5">
        <v>3.4043000000000001</v>
      </c>
      <c r="DE18" s="27">
        <f t="shared" si="50"/>
        <v>381</v>
      </c>
      <c r="DF18" s="17">
        <v>0</v>
      </c>
      <c r="DG18" s="2">
        <v>788</v>
      </c>
      <c r="DH18" s="12">
        <f t="shared" si="6"/>
        <v>319.75950920245401</v>
      </c>
      <c r="DI18" s="1">
        <v>3.1739799999999998</v>
      </c>
      <c r="DJ18" s="26">
        <f t="shared" si="52"/>
        <v>306.43619631901845</v>
      </c>
      <c r="DK18" s="14">
        <f t="shared" si="53"/>
        <v>7.5604319196942429E-3</v>
      </c>
      <c r="DL18" s="4">
        <v>919</v>
      </c>
      <c r="DM18" s="15">
        <f t="shared" si="7"/>
        <v>381</v>
      </c>
      <c r="DN18" s="5">
        <v>3.4339</v>
      </c>
      <c r="DO18" s="27">
        <f t="shared" si="54"/>
        <v>381</v>
      </c>
      <c r="DP18" s="65">
        <v>0</v>
      </c>
      <c r="DQ18" s="2">
        <v>920</v>
      </c>
      <c r="DR18" s="12">
        <f t="shared" si="8"/>
        <v>381</v>
      </c>
      <c r="DS18" s="1">
        <v>3.5823999999999998</v>
      </c>
      <c r="DT18" s="26">
        <f t="shared" si="56"/>
        <v>370.27417380660955</v>
      </c>
      <c r="DU18" s="14">
        <f t="shared" si="57"/>
        <v>9.9293050325229525E-4</v>
      </c>
      <c r="DV18" s="2">
        <v>853</v>
      </c>
      <c r="DW18" s="12">
        <f t="shared" si="9"/>
        <v>350.18382352941177</v>
      </c>
      <c r="DX18" s="1">
        <v>3.4466000000000001</v>
      </c>
      <c r="DY18" s="26">
        <f t="shared" si="58"/>
        <v>328.70588235294122</v>
      </c>
      <c r="DZ18" s="14">
        <f t="shared" si="59"/>
        <v>5.554536117767888E-3</v>
      </c>
      <c r="EA18" s="2">
        <v>919</v>
      </c>
      <c r="EB18" s="12">
        <f t="shared" si="10"/>
        <v>381</v>
      </c>
      <c r="EC18" s="1">
        <v>3.6063000000000001</v>
      </c>
      <c r="ED18" s="26">
        <f t="shared" si="60"/>
        <v>360.9473684210526</v>
      </c>
      <c r="EE18" s="14">
        <f t="shared" si="61"/>
        <v>2.271522309711285E-3</v>
      </c>
      <c r="EF18" s="64">
        <v>919</v>
      </c>
      <c r="EG18" s="15">
        <f t="shared" si="11"/>
        <v>381</v>
      </c>
      <c r="EH18" s="5">
        <v>3.4651999999999998</v>
      </c>
      <c r="EI18" s="27">
        <f t="shared" si="62"/>
        <v>381</v>
      </c>
      <c r="EJ18" s="65">
        <v>0</v>
      </c>
      <c r="EK18" s="4">
        <v>919</v>
      </c>
      <c r="EL18" s="15">
        <f t="shared" si="12"/>
        <v>381</v>
      </c>
      <c r="EM18" s="5">
        <v>3.5876000000000001</v>
      </c>
      <c r="EN18" s="27">
        <f t="shared" si="64"/>
        <v>381</v>
      </c>
      <c r="EO18" s="17">
        <v>0</v>
      </c>
      <c r="EU18" s="4">
        <v>919</v>
      </c>
      <c r="EV18" s="15">
        <f t="shared" si="14"/>
        <v>381</v>
      </c>
      <c r="EW18" s="5">
        <v>3.36</v>
      </c>
      <c r="EX18" s="27">
        <f t="shared" si="68"/>
        <v>381</v>
      </c>
      <c r="EY18" s="17">
        <v>0</v>
      </c>
      <c r="EZ18" s="4">
        <v>922</v>
      </c>
      <c r="FA18" s="15">
        <f t="shared" si="94"/>
        <v>381</v>
      </c>
      <c r="FB18" s="5">
        <v>3.49</v>
      </c>
      <c r="FC18" s="27">
        <f t="shared" si="70"/>
        <v>381</v>
      </c>
      <c r="FD18" s="17">
        <v>0</v>
      </c>
      <c r="FE18" s="2">
        <v>915</v>
      </c>
      <c r="FF18" s="12">
        <f t="shared" si="72"/>
        <v>381</v>
      </c>
      <c r="FG18" s="1">
        <v>3.5</v>
      </c>
      <c r="FH18" s="13">
        <f t="shared" si="95"/>
        <v>343.01687116564415</v>
      </c>
      <c r="FI18" s="14">
        <f t="shared" si="96"/>
        <v>3.9491217443973327E-3</v>
      </c>
      <c r="FJ18" s="19">
        <v>917.5</v>
      </c>
      <c r="FK18" s="30">
        <f t="shared" si="73"/>
        <v>381</v>
      </c>
      <c r="FL18" s="16">
        <v>3.35</v>
      </c>
      <c r="FM18" s="16">
        <f t="shared" si="97"/>
        <v>381</v>
      </c>
      <c r="FN18" s="31">
        <v>0</v>
      </c>
      <c r="FO18" s="18">
        <v>912</v>
      </c>
      <c r="FP18" s="28">
        <f t="shared" si="74"/>
        <v>381</v>
      </c>
      <c r="FQ18" s="13">
        <v>3.42</v>
      </c>
      <c r="FR18" s="13">
        <f t="shared" si="99"/>
        <v>362.93534482758616</v>
      </c>
      <c r="FS18" s="29">
        <f t="shared" si="100"/>
        <v>1.5915056072536404E-3</v>
      </c>
      <c r="FT18" s="18">
        <v>625</v>
      </c>
      <c r="FU18" s="28">
        <f t="shared" si="75"/>
        <v>245.42944785276072</v>
      </c>
      <c r="FV18" s="13">
        <v>2.625</v>
      </c>
      <c r="FW18" s="13">
        <f t="shared" si="101"/>
        <v>238.41717791411043</v>
      </c>
      <c r="FX18" s="29">
        <f t="shared" si="102"/>
        <v>1.4260717410323753E-2</v>
      </c>
    </row>
    <row r="19" spans="2:180" ht="15.75" thickBot="1" x14ac:dyDescent="0.3">
      <c r="B19" s="4">
        <v>379</v>
      </c>
      <c r="C19" s="5">
        <v>3.0691590748376378</v>
      </c>
      <c r="D19" s="8">
        <v>379</v>
      </c>
      <c r="E19" s="45">
        <v>0</v>
      </c>
      <c r="F19" s="59">
        <v>380</v>
      </c>
      <c r="G19" s="13">
        <v>3.2471999999999999</v>
      </c>
      <c r="H19" s="26">
        <f t="shared" si="76"/>
        <v>347</v>
      </c>
      <c r="I19" s="29">
        <f t="shared" si="77"/>
        <v>3.4787878787878794E-3</v>
      </c>
      <c r="J19" s="53">
        <v>380</v>
      </c>
      <c r="K19" s="5">
        <v>3.1648000000000005</v>
      </c>
      <c r="L19" s="27">
        <f t="shared" si="78"/>
        <v>380</v>
      </c>
      <c r="M19" s="17">
        <v>0</v>
      </c>
      <c r="N19" s="53">
        <v>379</v>
      </c>
      <c r="O19" s="5">
        <v>2.9222000000000001</v>
      </c>
      <c r="P19" s="27">
        <f t="shared" si="80"/>
        <v>379</v>
      </c>
      <c r="Q19" s="17">
        <v>0</v>
      </c>
      <c r="R19" s="53">
        <v>379</v>
      </c>
      <c r="S19" s="5">
        <v>2.90646</v>
      </c>
      <c r="T19" s="27">
        <f t="shared" si="82"/>
        <v>379</v>
      </c>
      <c r="U19" s="17">
        <v>0</v>
      </c>
      <c r="AE19" s="4">
        <v>936</v>
      </c>
      <c r="AF19" s="15">
        <f t="shared" si="1"/>
        <v>381</v>
      </c>
      <c r="AG19" s="5">
        <v>2.4817011111111107</v>
      </c>
      <c r="AH19" s="27">
        <f t="shared" si="17"/>
        <v>381</v>
      </c>
      <c r="AI19" s="17">
        <v>0</v>
      </c>
      <c r="AY19" s="4">
        <v>937</v>
      </c>
      <c r="AZ19" s="15">
        <f t="shared" si="5"/>
        <v>381</v>
      </c>
      <c r="BA19" s="5">
        <v>2.6758299999999999</v>
      </c>
      <c r="BB19" s="27">
        <f t="shared" si="25"/>
        <v>381</v>
      </c>
      <c r="BC19" s="17">
        <v>0</v>
      </c>
      <c r="BD19" s="4">
        <v>922</v>
      </c>
      <c r="BE19" s="15">
        <f t="shared" si="27"/>
        <v>381</v>
      </c>
      <c r="BF19" s="5">
        <v>3.1755300000000002</v>
      </c>
      <c r="BG19" s="27">
        <f t="shared" si="86"/>
        <v>348.78649635036498</v>
      </c>
      <c r="BH19" s="17">
        <f t="shared" si="87"/>
        <v>3.7412881663173481E-3</v>
      </c>
      <c r="BI19" s="4">
        <v>919</v>
      </c>
      <c r="BJ19" s="15">
        <f t="shared" si="28"/>
        <v>381</v>
      </c>
      <c r="BK19" s="5">
        <v>2.3569300000000002</v>
      </c>
      <c r="BL19" s="27">
        <f t="shared" si="88"/>
        <v>381</v>
      </c>
      <c r="BM19" s="17">
        <v>0</v>
      </c>
      <c r="BN19" s="4">
        <v>916</v>
      </c>
      <c r="BO19" s="15">
        <f t="shared" si="29"/>
        <v>381</v>
      </c>
      <c r="BP19" s="5">
        <v>2.2141299999999999</v>
      </c>
      <c r="BQ19" s="27">
        <f t="shared" si="90"/>
        <v>381</v>
      </c>
      <c r="BR19" s="17">
        <v>0</v>
      </c>
      <c r="BS19" s="2">
        <v>919</v>
      </c>
      <c r="BT19" s="12">
        <f t="shared" si="30"/>
        <v>381</v>
      </c>
      <c r="BU19" s="1">
        <v>3.2523</v>
      </c>
      <c r="BV19" s="26">
        <f t="shared" si="92"/>
        <v>356.14207317073169</v>
      </c>
      <c r="BW19" s="14">
        <f t="shared" si="93"/>
        <v>3.0714548531900784E-3</v>
      </c>
      <c r="BX19" s="2">
        <v>918</v>
      </c>
      <c r="BY19" s="12">
        <f t="shared" si="31"/>
        <v>381</v>
      </c>
      <c r="BZ19" s="1">
        <v>2.9892862301587431</v>
      </c>
      <c r="CA19" s="26">
        <f t="shared" si="32"/>
        <v>357.27472527472526</v>
      </c>
      <c r="CB19" s="14">
        <f t="shared" si="33"/>
        <v>2.0983950903195919E-3</v>
      </c>
      <c r="CC19" s="2"/>
      <c r="CD19" s="12"/>
      <c r="CE19" s="1"/>
      <c r="CF19" s="26"/>
      <c r="CG19" s="14"/>
      <c r="CH19" s="2">
        <v>922</v>
      </c>
      <c r="CI19" s="12">
        <f t="shared" si="37"/>
        <v>381</v>
      </c>
      <c r="CJ19" s="1">
        <v>3.2563999999999997</v>
      </c>
      <c r="CK19" s="26">
        <f t="shared" si="38"/>
        <v>358.28832116788323</v>
      </c>
      <c r="CL19" s="14">
        <f t="shared" si="39"/>
        <v>4.4954844930098084E-3</v>
      </c>
      <c r="CM19" s="2">
        <v>850</v>
      </c>
      <c r="CN19" s="12">
        <f t="shared" si="40"/>
        <v>347.97069597069594</v>
      </c>
      <c r="CO19" s="1">
        <v>3.3299000000000003</v>
      </c>
      <c r="CP19" s="26">
        <f t="shared" si="41"/>
        <v>331.45604395604391</v>
      </c>
      <c r="CQ19" s="14">
        <f t="shared" si="42"/>
        <v>6.1823888211156803E-3</v>
      </c>
      <c r="CR19" s="40"/>
      <c r="CS19" s="42"/>
      <c r="CT19" s="40"/>
      <c r="CU19" s="43"/>
      <c r="CV19" s="41"/>
      <c r="CW19" s="4">
        <v>919</v>
      </c>
      <c r="CX19" s="15">
        <f t="shared" si="46"/>
        <v>381</v>
      </c>
      <c r="CY19" s="5">
        <v>3.4312999999999998</v>
      </c>
      <c r="CZ19" s="27">
        <f t="shared" si="47"/>
        <v>381</v>
      </c>
      <c r="DA19" s="17">
        <v>0</v>
      </c>
      <c r="DB19" s="40"/>
      <c r="DC19" s="42"/>
      <c r="DD19" s="40"/>
      <c r="DE19" s="43"/>
      <c r="DF19" s="41"/>
      <c r="DG19" s="2">
        <v>919</v>
      </c>
      <c r="DH19" s="12">
        <f t="shared" si="6"/>
        <v>381</v>
      </c>
      <c r="DI19" s="1">
        <v>3.3828</v>
      </c>
      <c r="DJ19" s="26">
        <f t="shared" si="52"/>
        <v>350.37975460122698</v>
      </c>
      <c r="DK19" s="14">
        <f t="shared" si="53"/>
        <v>3.4098355072028261E-3</v>
      </c>
      <c r="DL19" s="40"/>
      <c r="DM19" s="42"/>
      <c r="DN19" s="40"/>
      <c r="DO19" s="43"/>
      <c r="DP19" s="41"/>
      <c r="DQ19" s="4">
        <v>920</v>
      </c>
      <c r="DR19" s="15">
        <f t="shared" si="8"/>
        <v>381</v>
      </c>
      <c r="DS19" s="5">
        <v>3.5823999999999998</v>
      </c>
      <c r="DT19" s="27">
        <f t="shared" si="56"/>
        <v>381</v>
      </c>
      <c r="DU19" s="17">
        <v>0</v>
      </c>
      <c r="DV19" s="2">
        <v>919</v>
      </c>
      <c r="DW19" s="12">
        <f t="shared" si="9"/>
        <v>381</v>
      </c>
      <c r="DX19" s="1">
        <v>3.5139</v>
      </c>
      <c r="DY19" s="26">
        <f t="shared" si="58"/>
        <v>365.59191176470586</v>
      </c>
      <c r="DZ19" s="14">
        <f t="shared" si="59"/>
        <v>2.1839179193509878E-3</v>
      </c>
      <c r="EA19" s="4">
        <v>919</v>
      </c>
      <c r="EB19" s="15">
        <f t="shared" si="10"/>
        <v>381</v>
      </c>
      <c r="EC19" s="5">
        <v>3.6063000000000001</v>
      </c>
      <c r="ED19" s="27">
        <f t="shared" si="60"/>
        <v>381</v>
      </c>
      <c r="EE19" s="17">
        <v>0</v>
      </c>
      <c r="FE19" s="4">
        <v>915</v>
      </c>
      <c r="FF19" s="15">
        <f t="shared" si="72"/>
        <v>381</v>
      </c>
      <c r="FG19" s="5">
        <v>3.5</v>
      </c>
      <c r="FH19" s="16">
        <f t="shared" si="95"/>
        <v>381</v>
      </c>
      <c r="FI19" s="17">
        <v>0</v>
      </c>
      <c r="FO19" s="19">
        <v>912</v>
      </c>
      <c r="FP19" s="30">
        <f t="shared" si="74"/>
        <v>381</v>
      </c>
      <c r="FQ19" s="16">
        <v>3.42</v>
      </c>
      <c r="FR19" s="16">
        <f t="shared" si="99"/>
        <v>381</v>
      </c>
      <c r="FS19" s="31">
        <v>0</v>
      </c>
      <c r="FT19" s="18">
        <v>655</v>
      </c>
      <c r="FU19" s="28">
        <f t="shared" si="75"/>
        <v>259.45398773006133</v>
      </c>
      <c r="FV19" s="13">
        <v>2.75</v>
      </c>
      <c r="FW19" s="13">
        <f t="shared" si="101"/>
        <v>252.44171779141101</v>
      </c>
      <c r="FX19" s="29">
        <f t="shared" si="102"/>
        <v>8.9129483814523198E-3</v>
      </c>
    </row>
    <row r="20" spans="2:180" ht="15.75" thickBot="1" x14ac:dyDescent="0.3">
      <c r="F20" s="19">
        <v>380</v>
      </c>
      <c r="G20" s="24">
        <v>3.2471999999999999</v>
      </c>
      <c r="H20" s="27">
        <f t="shared" si="76"/>
        <v>380</v>
      </c>
      <c r="I20" s="31">
        <v>0</v>
      </c>
      <c r="BD20" s="54"/>
      <c r="BI20" s="54"/>
      <c r="BN20" s="54"/>
      <c r="BS20" s="4">
        <v>919</v>
      </c>
      <c r="BT20" s="15">
        <f t="shared" si="30"/>
        <v>381</v>
      </c>
      <c r="BU20" s="5">
        <v>3.2523</v>
      </c>
      <c r="BV20" s="27">
        <f t="shared" si="92"/>
        <v>381</v>
      </c>
      <c r="BW20" s="17">
        <v>0</v>
      </c>
      <c r="BX20" s="4">
        <v>918</v>
      </c>
      <c r="BY20" s="15">
        <f t="shared" si="31"/>
        <v>381</v>
      </c>
      <c r="BZ20" s="5">
        <v>2.9892862301587431</v>
      </c>
      <c r="CA20" s="27">
        <f t="shared" si="32"/>
        <v>381</v>
      </c>
      <c r="CB20" s="17">
        <v>0</v>
      </c>
      <c r="CC20" s="4"/>
      <c r="CD20" s="15"/>
      <c r="CE20" s="5"/>
      <c r="CF20" s="27"/>
      <c r="CG20" s="17"/>
      <c r="CH20" s="4">
        <v>922</v>
      </c>
      <c r="CI20" s="15">
        <f t="shared" si="37"/>
        <v>381</v>
      </c>
      <c r="CJ20" s="5">
        <v>3.2563999999999997</v>
      </c>
      <c r="CK20" s="27">
        <f t="shared" si="38"/>
        <v>381</v>
      </c>
      <c r="CL20" s="17">
        <v>0</v>
      </c>
      <c r="CM20" s="2">
        <v>921</v>
      </c>
      <c r="CN20" s="12">
        <f t="shared" si="40"/>
        <v>381</v>
      </c>
      <c r="CO20" s="1">
        <v>3.4274000000000004</v>
      </c>
      <c r="CP20" s="26">
        <f t="shared" si="41"/>
        <v>364.48534798534797</v>
      </c>
      <c r="CQ20" s="14">
        <f t="shared" si="42"/>
        <v>2.9519241432849081E-3</v>
      </c>
      <c r="CR20" s="40"/>
      <c r="CS20" s="42"/>
      <c r="CT20" s="40"/>
      <c r="CU20" s="43"/>
      <c r="CV20" s="41"/>
      <c r="CW20" s="40"/>
      <c r="CX20" s="42"/>
      <c r="CY20" s="40"/>
      <c r="CZ20" s="43"/>
      <c r="DA20" s="41"/>
      <c r="DB20" s="40"/>
      <c r="DC20" s="42"/>
      <c r="DD20" s="40"/>
      <c r="DE20" s="43"/>
      <c r="DF20" s="41"/>
      <c r="DG20" s="4">
        <v>919</v>
      </c>
      <c r="DH20" s="15">
        <f t="shared" si="6"/>
        <v>381</v>
      </c>
      <c r="DI20" s="5">
        <v>3.3828</v>
      </c>
      <c r="DJ20" s="27">
        <f t="shared" si="52"/>
        <v>381</v>
      </c>
      <c r="DK20" s="17">
        <v>0</v>
      </c>
      <c r="DL20" s="40"/>
      <c r="DM20" s="42"/>
      <c r="DN20" s="40"/>
      <c r="DO20" s="43"/>
      <c r="DP20" s="41"/>
      <c r="DQ20" s="40"/>
      <c r="DR20" s="42"/>
      <c r="DS20" s="40"/>
      <c r="DT20" s="43"/>
      <c r="DU20" s="41"/>
      <c r="DV20" s="4">
        <v>919</v>
      </c>
      <c r="DW20" s="15">
        <f t="shared" si="9"/>
        <v>381</v>
      </c>
      <c r="DX20" s="5">
        <v>3.5139</v>
      </c>
      <c r="DY20" s="27">
        <f t="shared" si="58"/>
        <v>381</v>
      </c>
      <c r="DZ20" s="17">
        <v>0</v>
      </c>
      <c r="FJ20" s="40"/>
      <c r="FK20" s="42"/>
      <c r="FL20" s="40"/>
      <c r="FM20" s="44"/>
      <c r="FN20" s="41"/>
      <c r="FO20" s="40"/>
      <c r="FP20" s="42"/>
      <c r="FQ20" s="40"/>
      <c r="FR20" s="44"/>
      <c r="FS20" s="41"/>
      <c r="FT20" s="18">
        <v>695</v>
      </c>
      <c r="FU20" s="28">
        <f t="shared" si="75"/>
        <v>278.15337423312883</v>
      </c>
      <c r="FV20" s="13">
        <v>2.94</v>
      </c>
      <c r="FW20" s="13">
        <f t="shared" si="101"/>
        <v>268.80368098159511</v>
      </c>
      <c r="FX20" s="29">
        <f t="shared" si="102"/>
        <v>1.0160761154855631E-2</v>
      </c>
    </row>
    <row r="21" spans="2:180" ht="15.75" thickBot="1" x14ac:dyDescent="0.3">
      <c r="K21" s="44"/>
      <c r="L21" s="46"/>
      <c r="M21" s="44"/>
      <c r="N21" s="44"/>
      <c r="O21" s="47"/>
      <c r="P21" s="44"/>
      <c r="Q21" s="46"/>
      <c r="R21" s="44"/>
      <c r="S21" s="44"/>
      <c r="T21" s="47"/>
      <c r="U21" s="44"/>
      <c r="V21" s="42"/>
      <c r="W21" s="44"/>
      <c r="X21" s="44"/>
      <c r="Y21" s="41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4">
        <v>921</v>
      </c>
      <c r="CN21" s="15">
        <f t="shared" si="40"/>
        <v>381</v>
      </c>
      <c r="CO21" s="5">
        <v>3.4274000000000004</v>
      </c>
      <c r="CP21" s="27">
        <f t="shared" si="41"/>
        <v>381</v>
      </c>
      <c r="CQ21" s="17">
        <v>0</v>
      </c>
      <c r="CR21" s="44"/>
      <c r="CS21" s="42"/>
      <c r="CT21" s="44"/>
      <c r="CU21" s="44"/>
      <c r="CV21" s="41"/>
      <c r="CW21" s="9"/>
      <c r="CX21" s="9"/>
      <c r="CY21" s="9"/>
      <c r="CZ21" s="9"/>
      <c r="DA21" s="9"/>
      <c r="DB21" s="9"/>
      <c r="DC21" s="9"/>
      <c r="DD21" s="9"/>
      <c r="DE21" s="9"/>
      <c r="DF21" s="9"/>
      <c r="FE21" s="44"/>
      <c r="FF21" s="42"/>
      <c r="FG21" s="44"/>
      <c r="FH21" s="44"/>
      <c r="FI21" s="41"/>
      <c r="FJ21" s="44"/>
      <c r="FK21" s="42"/>
      <c r="FL21" s="44"/>
      <c r="FM21" s="44"/>
      <c r="FN21" s="41"/>
      <c r="FO21" s="44"/>
      <c r="FP21" s="42"/>
      <c r="FQ21" s="44"/>
      <c r="FR21" s="44"/>
      <c r="FS21" s="41"/>
      <c r="FT21" s="18">
        <v>725</v>
      </c>
      <c r="FU21" s="28">
        <f t="shared" si="75"/>
        <v>292.17791411042947</v>
      </c>
      <c r="FV21" s="13">
        <v>3.1</v>
      </c>
      <c r="FW21" s="13">
        <f t="shared" si="101"/>
        <v>285.16564417177915</v>
      </c>
      <c r="FX21" s="29">
        <f t="shared" si="102"/>
        <v>1.1408573928258956E-2</v>
      </c>
    </row>
    <row r="22" spans="2:180" x14ac:dyDescent="0.25">
      <c r="K22" s="44"/>
      <c r="L22" s="46"/>
      <c r="M22" s="44"/>
      <c r="N22" s="44"/>
      <c r="O22" s="47"/>
      <c r="P22" s="44"/>
      <c r="Q22" s="46"/>
      <c r="R22" s="44"/>
      <c r="S22" s="44"/>
      <c r="T22" s="47"/>
      <c r="U22" s="44"/>
      <c r="V22" s="42"/>
      <c r="W22" s="44"/>
      <c r="X22" s="44"/>
      <c r="Y22" s="41"/>
      <c r="FE22" s="44"/>
      <c r="FF22" s="42"/>
      <c r="FG22" s="44"/>
      <c r="FH22" s="44"/>
      <c r="FI22" s="41"/>
      <c r="FJ22" s="44"/>
      <c r="FK22" s="42"/>
      <c r="FL22" s="44"/>
      <c r="FM22" s="44"/>
      <c r="FN22" s="41"/>
      <c r="FO22" s="44"/>
      <c r="FP22" s="42"/>
      <c r="FQ22" s="44"/>
      <c r="FR22" s="44"/>
      <c r="FS22" s="41"/>
      <c r="FT22" s="18">
        <v>780</v>
      </c>
      <c r="FU22" s="28">
        <f t="shared" si="75"/>
        <v>317.88957055214723</v>
      </c>
      <c r="FV22" s="13">
        <v>3.2749999999999999</v>
      </c>
      <c r="FW22" s="13">
        <f t="shared" si="101"/>
        <v>305.03374233128835</v>
      </c>
      <c r="FX22" s="29">
        <f t="shared" si="102"/>
        <v>6.8062514912908614E-3</v>
      </c>
    </row>
    <row r="23" spans="2:180" x14ac:dyDescent="0.25">
      <c r="K23" s="44"/>
      <c r="L23" s="46"/>
      <c r="M23" s="44"/>
      <c r="N23" s="44"/>
      <c r="O23" s="47"/>
      <c r="P23" s="44"/>
      <c r="Q23" s="46"/>
      <c r="R23" s="44"/>
      <c r="S23" s="44"/>
      <c r="T23" s="47"/>
      <c r="U23" s="44"/>
      <c r="V23" s="42"/>
      <c r="W23" s="44"/>
      <c r="X23" s="44"/>
      <c r="Y23" s="41"/>
      <c r="FT23" s="18">
        <v>825</v>
      </c>
      <c r="FU23" s="28">
        <f t="shared" si="75"/>
        <v>338.92638036809814</v>
      </c>
      <c r="FV23" s="13">
        <v>3.4249999999999998</v>
      </c>
      <c r="FW23" s="13">
        <f t="shared" si="101"/>
        <v>328.40797546012266</v>
      </c>
      <c r="FX23" s="29">
        <f t="shared" si="102"/>
        <v>7.1303587051618567E-3</v>
      </c>
    </row>
    <row r="24" spans="2:180" x14ac:dyDescent="0.25">
      <c r="K24" s="44"/>
      <c r="L24" s="46"/>
      <c r="M24" s="44"/>
      <c r="N24" s="44"/>
      <c r="O24" s="47"/>
      <c r="P24" s="44"/>
      <c r="Q24" s="46"/>
      <c r="R24" s="44"/>
      <c r="S24" s="44"/>
      <c r="T24" s="47"/>
      <c r="U24" s="44"/>
      <c r="V24" s="42"/>
      <c r="W24" s="44"/>
      <c r="X24" s="44"/>
      <c r="Y24" s="41"/>
      <c r="FT24" s="18">
        <v>915</v>
      </c>
      <c r="FU24" s="28">
        <f t="shared" si="75"/>
        <v>381</v>
      </c>
      <c r="FV24" s="13">
        <v>3.51</v>
      </c>
      <c r="FW24" s="13">
        <f t="shared" si="101"/>
        <v>359.96319018404904</v>
      </c>
      <c r="FX24" s="29">
        <f t="shared" si="102"/>
        <v>2.020268299795857E-3</v>
      </c>
    </row>
    <row r="25" spans="2:180" ht="15.75" thickBot="1" x14ac:dyDescent="0.3">
      <c r="K25" s="44"/>
      <c r="L25" s="46"/>
      <c r="M25" s="44"/>
      <c r="N25" s="44"/>
      <c r="O25" s="47"/>
      <c r="P25" s="44"/>
      <c r="Q25" s="46"/>
      <c r="R25" s="44"/>
      <c r="S25" s="44"/>
      <c r="T25" s="47"/>
      <c r="U25" s="44"/>
      <c r="V25" s="42"/>
      <c r="W25" s="44"/>
      <c r="X25" s="44"/>
      <c r="Y25" s="41"/>
      <c r="FT25" s="19">
        <v>915</v>
      </c>
      <c r="FU25" s="30">
        <f t="shared" si="75"/>
        <v>381</v>
      </c>
      <c r="FV25" s="16">
        <v>3.51</v>
      </c>
      <c r="FW25" s="16">
        <f t="shared" si="101"/>
        <v>381</v>
      </c>
      <c r="FX25" s="31">
        <v>0</v>
      </c>
    </row>
    <row r="44" spans="2:26" x14ac:dyDescent="0.25">
      <c r="B44" s="40"/>
    </row>
    <row r="45" spans="2:26" x14ac:dyDescent="0.25">
      <c r="B45" s="40"/>
      <c r="H45" s="40"/>
      <c r="I45" s="42"/>
      <c r="J45" s="40"/>
      <c r="K45" s="43"/>
      <c r="L45" s="41"/>
      <c r="M45" s="40"/>
      <c r="N45" s="42"/>
      <c r="O45" s="40"/>
      <c r="P45" s="43"/>
      <c r="Q45" s="41"/>
    </row>
    <row r="46" spans="2:26" x14ac:dyDescent="0.25">
      <c r="V46" s="40"/>
      <c r="W46" s="42"/>
      <c r="X46" s="40"/>
      <c r="Y46" s="44"/>
      <c r="Z46" s="41"/>
    </row>
    <row r="47" spans="2:26" x14ac:dyDescent="0.25">
      <c r="V47" s="44"/>
      <c r="W47" s="42"/>
      <c r="X47" s="44"/>
      <c r="Y47" s="44"/>
      <c r="Z47" s="41"/>
    </row>
    <row r="48" spans="2:26" x14ac:dyDescent="0.25">
      <c r="V48" s="44"/>
      <c r="W48" s="42"/>
      <c r="X48" s="44"/>
      <c r="Y48" s="44"/>
      <c r="Z48" s="41"/>
    </row>
    <row r="70" spans="2:36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54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2:36" x14ac:dyDescent="0.25">
      <c r="B71" s="40"/>
      <c r="G71" s="40"/>
      <c r="L71" s="40"/>
      <c r="Q71" s="40"/>
      <c r="V71" s="40"/>
    </row>
    <row r="72" spans="2:36" x14ac:dyDescent="0.25">
      <c r="B72" s="40"/>
      <c r="G72" s="40"/>
      <c r="L72" s="40"/>
      <c r="Q72" s="40"/>
      <c r="V72" s="40"/>
    </row>
  </sheetData>
  <mergeCells count="37">
    <mergeCell ref="R2:U2"/>
    <mergeCell ref="N2:Q2"/>
    <mergeCell ref="J2:M2"/>
    <mergeCell ref="F2:I2"/>
    <mergeCell ref="EZ2:FD2"/>
    <mergeCell ref="EU2:EY2"/>
    <mergeCell ref="EP2:ET2"/>
    <mergeCell ref="EK2:EO2"/>
    <mergeCell ref="EF2:EJ2"/>
    <mergeCell ref="EA2:EE2"/>
    <mergeCell ref="DV2:DZ2"/>
    <mergeCell ref="DQ2:DU2"/>
    <mergeCell ref="DL2:DP2"/>
    <mergeCell ref="DG2:DK2"/>
    <mergeCell ref="BX2:CB2"/>
    <mergeCell ref="CC2:CG2"/>
    <mergeCell ref="FE2:FI2"/>
    <mergeCell ref="B2:E2"/>
    <mergeCell ref="FT2:FX2"/>
    <mergeCell ref="FO2:FS2"/>
    <mergeCell ref="FJ2:FN2"/>
    <mergeCell ref="BS2:BW2"/>
    <mergeCell ref="BN2:BR2"/>
    <mergeCell ref="BI2:BM2"/>
    <mergeCell ref="BD2:BH2"/>
    <mergeCell ref="AY2:BC2"/>
    <mergeCell ref="AT2:AX2"/>
    <mergeCell ref="AO2:AS2"/>
    <mergeCell ref="AJ2:AN2"/>
    <mergeCell ref="AE2:AI2"/>
    <mergeCell ref="Z2:AD2"/>
    <mergeCell ref="V2:Y2"/>
    <mergeCell ref="CH2:CL2"/>
    <mergeCell ref="CM2:CQ2"/>
    <mergeCell ref="CR2:CV2"/>
    <mergeCell ref="CW2:DA2"/>
    <mergeCell ref="DB2:D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X121"/>
  <sheetViews>
    <sheetView zoomScaleNormal="100" workbookViewId="0">
      <selection activeCell="B2" sqref="B2:E2"/>
    </sheetView>
  </sheetViews>
  <sheetFormatPr defaultRowHeight="15" x14ac:dyDescent="0.25"/>
  <cols>
    <col min="11" max="11" width="8.85546875" style="10"/>
  </cols>
  <sheetData>
    <row r="1" spans="2:180" ht="15.75" thickBot="1" x14ac:dyDescent="0.3">
      <c r="FA1" s="82">
        <v>43823</v>
      </c>
      <c r="FF1" s="82">
        <v>43819</v>
      </c>
      <c r="FK1" s="82">
        <v>43827</v>
      </c>
      <c r="FP1" s="82">
        <v>43822</v>
      </c>
      <c r="FU1" s="82">
        <v>43653</v>
      </c>
    </row>
    <row r="2" spans="2:180" x14ac:dyDescent="0.25">
      <c r="B2" s="83">
        <v>2019</v>
      </c>
      <c r="C2" s="84"/>
      <c r="D2" s="90"/>
      <c r="E2" s="85"/>
      <c r="F2" s="83">
        <v>2018</v>
      </c>
      <c r="G2" s="84"/>
      <c r="H2" s="84"/>
      <c r="I2" s="85"/>
      <c r="J2" s="83">
        <v>2017</v>
      </c>
      <c r="K2" s="84"/>
      <c r="L2" s="84"/>
      <c r="M2" s="85"/>
      <c r="N2" s="83">
        <v>2016</v>
      </c>
      <c r="O2" s="84"/>
      <c r="P2" s="84"/>
      <c r="Q2" s="85"/>
      <c r="R2" s="83">
        <v>2015</v>
      </c>
      <c r="S2" s="84"/>
      <c r="T2" s="84"/>
      <c r="U2" s="85"/>
      <c r="V2" s="87" t="s">
        <v>6</v>
      </c>
      <c r="W2" s="88"/>
      <c r="X2" s="88"/>
      <c r="Y2" s="89"/>
      <c r="Z2" s="83">
        <v>2013</v>
      </c>
      <c r="AA2" s="84"/>
      <c r="AB2" s="84"/>
      <c r="AC2" s="84"/>
      <c r="AD2" s="85"/>
      <c r="AE2" s="83">
        <v>2012</v>
      </c>
      <c r="AF2" s="84"/>
      <c r="AG2" s="84"/>
      <c r="AH2" s="84"/>
      <c r="AI2" s="85"/>
      <c r="AJ2" s="83">
        <v>2011</v>
      </c>
      <c r="AK2" s="84"/>
      <c r="AL2" s="84"/>
      <c r="AM2" s="84"/>
      <c r="AN2" s="85"/>
      <c r="AO2" s="83">
        <v>2010</v>
      </c>
      <c r="AP2" s="84"/>
      <c r="AQ2" s="84"/>
      <c r="AR2" s="84"/>
      <c r="AS2" s="85"/>
      <c r="AT2" s="83">
        <v>2009</v>
      </c>
      <c r="AU2" s="84"/>
      <c r="AV2" s="84"/>
      <c r="AW2" s="84"/>
      <c r="AX2" s="85"/>
      <c r="AY2" s="83" t="s">
        <v>5</v>
      </c>
      <c r="AZ2" s="84"/>
      <c r="BA2" s="84"/>
      <c r="BB2" s="84"/>
      <c r="BC2" s="85"/>
      <c r="BD2" s="83">
        <v>2007</v>
      </c>
      <c r="BE2" s="84"/>
      <c r="BF2" s="84"/>
      <c r="BG2" s="84"/>
      <c r="BH2" s="85"/>
      <c r="BI2" s="83">
        <v>2006</v>
      </c>
      <c r="BJ2" s="84"/>
      <c r="BK2" s="84"/>
      <c r="BL2" s="84"/>
      <c r="BM2" s="85"/>
      <c r="BN2" s="83">
        <v>2005</v>
      </c>
      <c r="BO2" s="84"/>
      <c r="BP2" s="84"/>
      <c r="BQ2" s="84"/>
      <c r="BR2" s="85"/>
      <c r="BS2" s="83">
        <v>2003</v>
      </c>
      <c r="BT2" s="84"/>
      <c r="BU2" s="84"/>
      <c r="BV2" s="84"/>
      <c r="BW2" s="85"/>
      <c r="BX2" s="83">
        <v>2001</v>
      </c>
      <c r="BY2" s="84"/>
      <c r="BZ2" s="84"/>
      <c r="CA2" s="84"/>
      <c r="CB2" s="85"/>
      <c r="CC2" s="83">
        <v>2000</v>
      </c>
      <c r="CD2" s="84"/>
      <c r="CE2" s="84"/>
      <c r="CF2" s="84"/>
      <c r="CG2" s="85"/>
      <c r="CH2" s="83">
        <v>1998</v>
      </c>
      <c r="CI2" s="84"/>
      <c r="CJ2" s="84"/>
      <c r="CK2" s="84"/>
      <c r="CL2" s="85"/>
      <c r="CM2" s="83">
        <v>1997</v>
      </c>
      <c r="CN2" s="84"/>
      <c r="CO2" s="84"/>
      <c r="CP2" s="84"/>
      <c r="CQ2" s="85"/>
      <c r="CR2" s="86">
        <v>1996</v>
      </c>
      <c r="CS2" s="84"/>
      <c r="CT2" s="84"/>
      <c r="CU2" s="84"/>
      <c r="CV2" s="85"/>
      <c r="CW2" s="83">
        <v>1995</v>
      </c>
      <c r="CX2" s="84"/>
      <c r="CY2" s="84"/>
      <c r="CZ2" s="84"/>
      <c r="DA2" s="85"/>
      <c r="DB2" s="83">
        <v>1994</v>
      </c>
      <c r="DC2" s="84"/>
      <c r="DD2" s="84"/>
      <c r="DE2" s="84"/>
      <c r="DF2" s="90"/>
      <c r="DG2" s="83">
        <v>1993</v>
      </c>
      <c r="DH2" s="84"/>
      <c r="DI2" s="84"/>
      <c r="DJ2" s="84"/>
      <c r="DK2" s="85"/>
      <c r="DL2" s="83" t="s">
        <v>10</v>
      </c>
      <c r="DM2" s="84"/>
      <c r="DN2" s="84"/>
      <c r="DO2" s="84"/>
      <c r="DP2" s="85"/>
      <c r="DQ2" s="83">
        <v>1992</v>
      </c>
      <c r="DR2" s="84"/>
      <c r="DS2" s="84"/>
      <c r="DT2" s="84"/>
      <c r="DU2" s="90"/>
      <c r="DV2" s="83">
        <v>1991</v>
      </c>
      <c r="DW2" s="84"/>
      <c r="DX2" s="84"/>
      <c r="DY2" s="84"/>
      <c r="DZ2" s="85"/>
      <c r="EA2" s="83">
        <v>1990</v>
      </c>
      <c r="EB2" s="84"/>
      <c r="EC2" s="84"/>
      <c r="ED2" s="84"/>
      <c r="EE2" s="85"/>
      <c r="EF2" s="83" t="s">
        <v>9</v>
      </c>
      <c r="EG2" s="84"/>
      <c r="EH2" s="84"/>
      <c r="EI2" s="84"/>
      <c r="EJ2" s="85"/>
      <c r="EK2" s="83">
        <v>1988</v>
      </c>
      <c r="EL2" s="84"/>
      <c r="EM2" s="84"/>
      <c r="EN2" s="84"/>
      <c r="EO2" s="85"/>
      <c r="EP2" s="83" t="s">
        <v>8</v>
      </c>
      <c r="EQ2" s="84"/>
      <c r="ER2" s="84"/>
      <c r="ES2" s="84"/>
      <c r="ET2" s="90"/>
      <c r="EU2" s="83">
        <v>1987</v>
      </c>
      <c r="EV2" s="84"/>
      <c r="EW2" s="84"/>
      <c r="EX2" s="84"/>
      <c r="EY2" s="85"/>
      <c r="EZ2" s="83">
        <v>1986</v>
      </c>
      <c r="FA2" s="84"/>
      <c r="FB2" s="84"/>
      <c r="FC2" s="84"/>
      <c r="FD2" s="85"/>
      <c r="FE2" s="83">
        <v>1985</v>
      </c>
      <c r="FF2" s="84"/>
      <c r="FG2" s="84"/>
      <c r="FH2" s="84"/>
      <c r="FI2" s="90"/>
      <c r="FJ2" s="83">
        <v>1984</v>
      </c>
      <c r="FK2" s="84"/>
      <c r="FL2" s="84"/>
      <c r="FM2" s="84"/>
      <c r="FN2" s="90"/>
      <c r="FO2" s="83">
        <v>1983</v>
      </c>
      <c r="FP2" s="84"/>
      <c r="FQ2" s="84"/>
      <c r="FR2" s="84"/>
      <c r="FS2" s="90"/>
      <c r="FT2" s="83">
        <v>1982</v>
      </c>
      <c r="FU2" s="84"/>
      <c r="FV2" s="84"/>
      <c r="FW2" s="84"/>
      <c r="FX2" s="85"/>
    </row>
    <row r="3" spans="2:180" x14ac:dyDescent="0.25">
      <c r="B3" s="2" t="s">
        <v>1</v>
      </c>
      <c r="C3" s="1" t="s">
        <v>3</v>
      </c>
      <c r="D3" s="6" t="s">
        <v>2</v>
      </c>
      <c r="E3" s="3" t="s">
        <v>0</v>
      </c>
      <c r="F3" s="51" t="s">
        <v>1</v>
      </c>
      <c r="G3" s="1" t="s">
        <v>3</v>
      </c>
      <c r="H3" s="1" t="s">
        <v>2</v>
      </c>
      <c r="I3" s="3" t="s">
        <v>0</v>
      </c>
      <c r="J3" s="51" t="s">
        <v>1</v>
      </c>
      <c r="K3" s="1" t="s">
        <v>3</v>
      </c>
      <c r="L3" s="1" t="s">
        <v>2</v>
      </c>
      <c r="M3" s="3" t="s">
        <v>0</v>
      </c>
      <c r="N3" s="51" t="s">
        <v>1</v>
      </c>
      <c r="O3" s="1" t="s">
        <v>3</v>
      </c>
      <c r="P3" s="1" t="s">
        <v>2</v>
      </c>
      <c r="Q3" s="3" t="s">
        <v>0</v>
      </c>
      <c r="R3" s="51" t="s">
        <v>1</v>
      </c>
      <c r="S3" s="1" t="s">
        <v>3</v>
      </c>
      <c r="T3" s="1" t="s">
        <v>2</v>
      </c>
      <c r="U3" s="3" t="s">
        <v>0</v>
      </c>
      <c r="V3" s="51" t="s">
        <v>1</v>
      </c>
      <c r="W3" s="1" t="s">
        <v>3</v>
      </c>
      <c r="X3" s="1" t="s">
        <v>2</v>
      </c>
      <c r="Y3" s="3" t="s">
        <v>0</v>
      </c>
      <c r="Z3" s="2" t="s">
        <v>4</v>
      </c>
      <c r="AA3" s="11" t="s">
        <v>1</v>
      </c>
      <c r="AB3" s="1" t="s">
        <v>3</v>
      </c>
      <c r="AC3" s="1" t="s">
        <v>2</v>
      </c>
      <c r="AD3" s="3" t="s">
        <v>0</v>
      </c>
      <c r="AE3" s="2" t="s">
        <v>4</v>
      </c>
      <c r="AF3" s="11" t="s">
        <v>1</v>
      </c>
      <c r="AG3" s="1" t="s">
        <v>3</v>
      </c>
      <c r="AH3" s="1" t="s">
        <v>2</v>
      </c>
      <c r="AI3" s="3" t="s">
        <v>0</v>
      </c>
      <c r="AJ3" s="2" t="s">
        <v>4</v>
      </c>
      <c r="AK3" s="11" t="s">
        <v>1</v>
      </c>
      <c r="AL3" s="1" t="s">
        <v>3</v>
      </c>
      <c r="AM3" s="1" t="s">
        <v>2</v>
      </c>
      <c r="AN3" s="3" t="s">
        <v>0</v>
      </c>
      <c r="AO3" s="2" t="s">
        <v>4</v>
      </c>
      <c r="AP3" s="11" t="s">
        <v>1</v>
      </c>
      <c r="AQ3" s="1" t="s">
        <v>3</v>
      </c>
      <c r="AR3" s="1" t="s">
        <v>2</v>
      </c>
      <c r="AS3" s="3" t="s">
        <v>0</v>
      </c>
      <c r="AT3" s="2" t="s">
        <v>4</v>
      </c>
      <c r="AU3" s="11" t="s">
        <v>1</v>
      </c>
      <c r="AV3" s="1" t="s">
        <v>3</v>
      </c>
      <c r="AW3" s="1" t="s">
        <v>2</v>
      </c>
      <c r="AX3" s="3" t="s">
        <v>0</v>
      </c>
      <c r="AY3" s="2" t="s">
        <v>4</v>
      </c>
      <c r="AZ3" s="11" t="s">
        <v>1</v>
      </c>
      <c r="BA3" s="1" t="s">
        <v>3</v>
      </c>
      <c r="BB3" s="1" t="s">
        <v>2</v>
      </c>
      <c r="BC3" s="3" t="s">
        <v>0</v>
      </c>
      <c r="BD3" s="2" t="s">
        <v>4</v>
      </c>
      <c r="BE3" s="11" t="s">
        <v>1</v>
      </c>
      <c r="BF3" s="1" t="s">
        <v>3</v>
      </c>
      <c r="BG3" s="1" t="s">
        <v>2</v>
      </c>
      <c r="BH3" s="3" t="s">
        <v>0</v>
      </c>
      <c r="BI3" s="2" t="s">
        <v>4</v>
      </c>
      <c r="BJ3" s="11" t="s">
        <v>1</v>
      </c>
      <c r="BK3" s="1" t="s">
        <v>3</v>
      </c>
      <c r="BL3" s="1" t="s">
        <v>2</v>
      </c>
      <c r="BM3" s="3" t="s">
        <v>0</v>
      </c>
      <c r="BN3" s="2" t="s">
        <v>4</v>
      </c>
      <c r="BO3" s="11" t="s">
        <v>1</v>
      </c>
      <c r="BP3" s="1" t="s">
        <v>3</v>
      </c>
      <c r="BQ3" s="1" t="s">
        <v>2</v>
      </c>
      <c r="BR3" s="3" t="s">
        <v>0</v>
      </c>
      <c r="BS3" s="2" t="s">
        <v>4</v>
      </c>
      <c r="BT3" s="11" t="s">
        <v>1</v>
      </c>
      <c r="BU3" s="1" t="s">
        <v>3</v>
      </c>
      <c r="BV3" s="1" t="s">
        <v>2</v>
      </c>
      <c r="BW3" s="3" t="s">
        <v>0</v>
      </c>
      <c r="BX3" s="2" t="s">
        <v>4</v>
      </c>
      <c r="BY3" s="11" t="s">
        <v>1</v>
      </c>
      <c r="BZ3" s="1" t="s">
        <v>3</v>
      </c>
      <c r="CA3" s="1" t="s">
        <v>2</v>
      </c>
      <c r="CB3" s="3" t="s">
        <v>0</v>
      </c>
      <c r="CC3" s="2" t="s">
        <v>4</v>
      </c>
      <c r="CD3" s="11" t="s">
        <v>1</v>
      </c>
      <c r="CE3" s="1" t="s">
        <v>3</v>
      </c>
      <c r="CF3" s="1" t="s">
        <v>2</v>
      </c>
      <c r="CG3" s="3" t="s">
        <v>0</v>
      </c>
      <c r="CH3" s="2" t="s">
        <v>4</v>
      </c>
      <c r="CI3" s="11" t="s">
        <v>1</v>
      </c>
      <c r="CJ3" s="1" t="s">
        <v>3</v>
      </c>
      <c r="CK3" s="1" t="s">
        <v>2</v>
      </c>
      <c r="CL3" s="3" t="s">
        <v>0</v>
      </c>
      <c r="CM3" s="2" t="s">
        <v>4</v>
      </c>
      <c r="CN3" s="11" t="s">
        <v>1</v>
      </c>
      <c r="CO3" s="1" t="s">
        <v>3</v>
      </c>
      <c r="CP3" s="1" t="s">
        <v>2</v>
      </c>
      <c r="CQ3" s="3" t="s">
        <v>0</v>
      </c>
      <c r="CR3" s="63" t="s">
        <v>4</v>
      </c>
      <c r="CS3" s="11" t="s">
        <v>1</v>
      </c>
      <c r="CT3" s="1" t="s">
        <v>3</v>
      </c>
      <c r="CU3" s="1" t="s">
        <v>2</v>
      </c>
      <c r="CV3" s="3" t="s">
        <v>0</v>
      </c>
      <c r="CW3" s="2" t="s">
        <v>4</v>
      </c>
      <c r="CX3" s="11" t="s">
        <v>1</v>
      </c>
      <c r="CY3" s="1" t="s">
        <v>3</v>
      </c>
      <c r="CZ3" s="1" t="s">
        <v>2</v>
      </c>
      <c r="DA3" s="3" t="s">
        <v>0</v>
      </c>
      <c r="DB3" s="2" t="s">
        <v>4</v>
      </c>
      <c r="DC3" s="11" t="s">
        <v>1</v>
      </c>
      <c r="DD3" s="1" t="s">
        <v>3</v>
      </c>
      <c r="DE3" s="1" t="s">
        <v>2</v>
      </c>
      <c r="DF3" s="6" t="s">
        <v>0</v>
      </c>
      <c r="DG3" s="2" t="s">
        <v>4</v>
      </c>
      <c r="DH3" s="11" t="s">
        <v>1</v>
      </c>
      <c r="DI3" s="1" t="s">
        <v>3</v>
      </c>
      <c r="DJ3" s="1" t="s">
        <v>2</v>
      </c>
      <c r="DK3" s="3" t="s">
        <v>0</v>
      </c>
      <c r="DL3" s="2" t="s">
        <v>4</v>
      </c>
      <c r="DM3" s="11" t="s">
        <v>1</v>
      </c>
      <c r="DN3" s="1" t="s">
        <v>3</v>
      </c>
      <c r="DO3" s="1" t="s">
        <v>2</v>
      </c>
      <c r="DP3" s="3" t="s">
        <v>0</v>
      </c>
      <c r="DQ3" s="2" t="s">
        <v>4</v>
      </c>
      <c r="DR3" s="11" t="s">
        <v>1</v>
      </c>
      <c r="DS3" s="1" t="s">
        <v>3</v>
      </c>
      <c r="DT3" s="1" t="s">
        <v>2</v>
      </c>
      <c r="DU3" s="6" t="s">
        <v>0</v>
      </c>
      <c r="DV3" s="2" t="s">
        <v>4</v>
      </c>
      <c r="DW3" s="11" t="s">
        <v>1</v>
      </c>
      <c r="DX3" s="1" t="s">
        <v>3</v>
      </c>
      <c r="DY3" s="1" t="s">
        <v>2</v>
      </c>
      <c r="DZ3" s="3" t="s">
        <v>0</v>
      </c>
      <c r="EA3" s="2" t="s">
        <v>4</v>
      </c>
      <c r="EB3" s="11" t="s">
        <v>1</v>
      </c>
      <c r="EC3" s="1" t="s">
        <v>3</v>
      </c>
      <c r="ED3" s="1" t="s">
        <v>2</v>
      </c>
      <c r="EE3" s="3" t="s">
        <v>0</v>
      </c>
      <c r="EF3" s="2" t="s">
        <v>4</v>
      </c>
      <c r="EG3" s="11" t="s">
        <v>1</v>
      </c>
      <c r="EH3" s="1" t="s">
        <v>3</v>
      </c>
      <c r="EI3" s="1" t="s">
        <v>2</v>
      </c>
      <c r="EJ3" s="3" t="s">
        <v>0</v>
      </c>
      <c r="EK3" s="2" t="s">
        <v>4</v>
      </c>
      <c r="EL3" s="11" t="s">
        <v>1</v>
      </c>
      <c r="EM3" s="1" t="s">
        <v>3</v>
      </c>
      <c r="EN3" s="1" t="s">
        <v>2</v>
      </c>
      <c r="EO3" s="3" t="s">
        <v>0</v>
      </c>
      <c r="EP3" s="2" t="s">
        <v>4</v>
      </c>
      <c r="EQ3" s="11" t="s">
        <v>1</v>
      </c>
      <c r="ER3" s="1" t="s">
        <v>3</v>
      </c>
      <c r="ES3" s="1" t="s">
        <v>2</v>
      </c>
      <c r="ET3" s="6" t="s">
        <v>0</v>
      </c>
      <c r="EU3" s="2" t="s">
        <v>4</v>
      </c>
      <c r="EV3" s="11" t="s">
        <v>1</v>
      </c>
      <c r="EW3" s="1" t="s">
        <v>3</v>
      </c>
      <c r="EX3" s="1" t="s">
        <v>2</v>
      </c>
      <c r="EY3" s="3" t="s">
        <v>0</v>
      </c>
      <c r="EZ3" s="2" t="s">
        <v>4</v>
      </c>
      <c r="FA3" s="11" t="s">
        <v>1</v>
      </c>
      <c r="FB3" s="1" t="s">
        <v>3</v>
      </c>
      <c r="FC3" s="1" t="s">
        <v>2</v>
      </c>
      <c r="FD3" s="3" t="s">
        <v>0</v>
      </c>
      <c r="FE3" s="2" t="s">
        <v>4</v>
      </c>
      <c r="FF3" s="11" t="s">
        <v>1</v>
      </c>
      <c r="FG3" s="1" t="s">
        <v>3</v>
      </c>
      <c r="FH3" s="1" t="s">
        <v>2</v>
      </c>
      <c r="FI3" s="6" t="s">
        <v>0</v>
      </c>
      <c r="FJ3" s="2" t="s">
        <v>4</v>
      </c>
      <c r="FK3" s="11" t="s">
        <v>1</v>
      </c>
      <c r="FL3" s="1" t="s">
        <v>3</v>
      </c>
      <c r="FM3" s="1" t="s">
        <v>2</v>
      </c>
      <c r="FN3" s="6" t="s">
        <v>0</v>
      </c>
      <c r="FO3" s="2" t="s">
        <v>4</v>
      </c>
      <c r="FP3" s="11" t="s">
        <v>1</v>
      </c>
      <c r="FQ3" s="1" t="s">
        <v>3</v>
      </c>
      <c r="FR3" s="1" t="s">
        <v>2</v>
      </c>
      <c r="FS3" s="6" t="s">
        <v>0</v>
      </c>
      <c r="FT3" s="2" t="s">
        <v>4</v>
      </c>
      <c r="FU3" s="11" t="s">
        <v>1</v>
      </c>
      <c r="FV3" s="1" t="s">
        <v>3</v>
      </c>
      <c r="FW3" s="1" t="s">
        <v>2</v>
      </c>
      <c r="FX3" s="3" t="s">
        <v>0</v>
      </c>
    </row>
    <row r="4" spans="2:180" x14ac:dyDescent="0.25">
      <c r="B4" s="2">
        <v>0</v>
      </c>
      <c r="C4" s="1">
        <v>0</v>
      </c>
      <c r="D4" s="7">
        <v>0</v>
      </c>
      <c r="E4" s="3">
        <v>0</v>
      </c>
      <c r="F4" s="52">
        <v>0</v>
      </c>
      <c r="G4" s="1">
        <v>0</v>
      </c>
      <c r="H4" s="26">
        <v>0</v>
      </c>
      <c r="I4" s="14">
        <v>0</v>
      </c>
      <c r="J4" s="52">
        <v>0</v>
      </c>
      <c r="K4" s="1">
        <v>0</v>
      </c>
      <c r="L4" s="26">
        <v>0</v>
      </c>
      <c r="M4" s="14">
        <v>0</v>
      </c>
      <c r="N4" s="52">
        <v>0</v>
      </c>
      <c r="O4" s="1">
        <v>0</v>
      </c>
      <c r="P4" s="26">
        <v>0</v>
      </c>
      <c r="Q4" s="14">
        <v>0</v>
      </c>
      <c r="R4" s="52">
        <v>0</v>
      </c>
      <c r="S4" s="1">
        <v>0</v>
      </c>
      <c r="T4" s="26">
        <v>0</v>
      </c>
      <c r="U4" s="14">
        <v>0</v>
      </c>
      <c r="V4" s="52">
        <v>0</v>
      </c>
      <c r="W4" s="1">
        <v>0</v>
      </c>
      <c r="X4" s="26">
        <v>0</v>
      </c>
      <c r="Y4" s="14">
        <v>0</v>
      </c>
      <c r="Z4" s="2">
        <v>111</v>
      </c>
      <c r="AA4" s="12">
        <f>(Z4-111)/(931-111)*381</f>
        <v>0</v>
      </c>
      <c r="AB4" s="1">
        <v>0</v>
      </c>
      <c r="AC4" s="26">
        <v>0</v>
      </c>
      <c r="AD4" s="14">
        <v>0</v>
      </c>
      <c r="AE4" s="2">
        <v>111</v>
      </c>
      <c r="AF4" s="12">
        <f>(AE4-111)/(934-111)*381</f>
        <v>0</v>
      </c>
      <c r="AG4" s="1">
        <v>0</v>
      </c>
      <c r="AH4" s="26">
        <v>0</v>
      </c>
      <c r="AI4" s="14">
        <v>0</v>
      </c>
      <c r="AJ4" s="2">
        <v>111</v>
      </c>
      <c r="AK4" s="12">
        <f>(AJ4-111)/(933-111)*381</f>
        <v>0</v>
      </c>
      <c r="AL4" s="1">
        <v>0</v>
      </c>
      <c r="AM4" s="26">
        <v>0</v>
      </c>
      <c r="AN4" s="14">
        <v>0</v>
      </c>
      <c r="AO4" s="2">
        <v>104</v>
      </c>
      <c r="AP4" s="12">
        <f>(AO4-104)/(933-104)*381</f>
        <v>0</v>
      </c>
      <c r="AQ4" s="1">
        <v>0</v>
      </c>
      <c r="AR4" s="26">
        <v>0</v>
      </c>
      <c r="AS4" s="14">
        <v>0</v>
      </c>
      <c r="AT4" s="2">
        <v>103</v>
      </c>
      <c r="AU4" s="12">
        <f>(AT4-103)/(932-103)*381</f>
        <v>0</v>
      </c>
      <c r="AV4" s="1">
        <v>0</v>
      </c>
      <c r="AW4" s="26">
        <v>0</v>
      </c>
      <c r="AX4" s="14">
        <v>0</v>
      </c>
      <c r="AY4" s="2">
        <v>103</v>
      </c>
      <c r="AZ4" s="12">
        <f t="shared" ref="AZ4:AZ22" si="0">(AY4-103)/(932-103)*381</f>
        <v>0</v>
      </c>
      <c r="BA4" s="1">
        <v>0</v>
      </c>
      <c r="BB4" s="26">
        <v>0</v>
      </c>
      <c r="BC4" s="14">
        <v>0</v>
      </c>
      <c r="BD4" s="2">
        <v>100</v>
      </c>
      <c r="BE4" s="12">
        <f t="shared" ref="BE4:BE20" si="1">(BD4-100)/(916-100)*381</f>
        <v>0</v>
      </c>
      <c r="BF4" s="1">
        <v>0</v>
      </c>
      <c r="BG4" s="26">
        <v>0</v>
      </c>
      <c r="BH4" s="14">
        <v>0</v>
      </c>
      <c r="BI4" s="2">
        <v>107</v>
      </c>
      <c r="BJ4" s="12">
        <f>(BI4-107)/(918-107)*381</f>
        <v>0</v>
      </c>
      <c r="BK4" s="1">
        <v>0</v>
      </c>
      <c r="BL4" s="26">
        <v>0</v>
      </c>
      <c r="BM4" s="14">
        <v>0</v>
      </c>
      <c r="BN4" s="2">
        <v>107</v>
      </c>
      <c r="BO4" s="12">
        <f t="shared" ref="BO4:BO20" si="2">(BN4-107)/(918-107)*381</f>
        <v>0</v>
      </c>
      <c r="BP4" s="1">
        <v>0</v>
      </c>
      <c r="BQ4" s="26">
        <v>0</v>
      </c>
      <c r="BR4" s="14">
        <v>0</v>
      </c>
      <c r="BS4" s="2">
        <v>108</v>
      </c>
      <c r="BT4" s="12">
        <f>(BS4-108)/(916-108)*381</f>
        <v>0</v>
      </c>
      <c r="BU4" s="1">
        <v>0</v>
      </c>
      <c r="BV4" s="26">
        <v>0</v>
      </c>
      <c r="BW4" s="14">
        <v>0</v>
      </c>
      <c r="BX4" s="2">
        <v>107</v>
      </c>
      <c r="BY4" s="12">
        <f>(BX4-107)/(916-107)*381</f>
        <v>0</v>
      </c>
      <c r="BZ4" s="1">
        <v>0</v>
      </c>
      <c r="CA4" s="26">
        <v>0</v>
      </c>
      <c r="CB4" s="14">
        <v>0</v>
      </c>
      <c r="CC4" s="2">
        <v>104</v>
      </c>
      <c r="CD4" s="12">
        <f>(CC4-104)/(922-104)*381</f>
        <v>0</v>
      </c>
      <c r="CE4" s="1">
        <v>0</v>
      </c>
      <c r="CF4" s="26">
        <v>0</v>
      </c>
      <c r="CG4" s="14">
        <v>0</v>
      </c>
      <c r="CH4" s="2">
        <v>106</v>
      </c>
      <c r="CI4" s="12">
        <f>(CH4-106)/(923-106)*381</f>
        <v>0</v>
      </c>
      <c r="CJ4" s="1">
        <v>0</v>
      </c>
      <c r="CK4" s="26">
        <v>0</v>
      </c>
      <c r="CL4" s="14">
        <v>0</v>
      </c>
      <c r="CM4" s="2">
        <v>106</v>
      </c>
      <c r="CN4" s="12">
        <f>(CM4-106)/(919-106)*381</f>
        <v>0</v>
      </c>
      <c r="CO4" s="1">
        <v>0</v>
      </c>
      <c r="CP4" s="26">
        <v>0</v>
      </c>
      <c r="CQ4" s="14">
        <v>0</v>
      </c>
      <c r="CR4" s="63">
        <v>106</v>
      </c>
      <c r="CS4" s="12">
        <f>(CR4-106)/(919-106)*381</f>
        <v>0</v>
      </c>
      <c r="CT4" s="1">
        <v>0</v>
      </c>
      <c r="CU4" s="26">
        <v>0</v>
      </c>
      <c r="CV4" s="14">
        <v>0</v>
      </c>
      <c r="CW4" s="2">
        <v>106</v>
      </c>
      <c r="CX4" s="12">
        <f>(CW4-106)/(919-106)*381</f>
        <v>0</v>
      </c>
      <c r="CY4" s="1">
        <v>0</v>
      </c>
      <c r="CZ4" s="26">
        <v>0</v>
      </c>
      <c r="DA4" s="14">
        <v>0</v>
      </c>
      <c r="DB4" s="2">
        <v>106</v>
      </c>
      <c r="DC4" s="12">
        <f>(DB4-106)/(920-106)*381</f>
        <v>0</v>
      </c>
      <c r="DD4" s="1">
        <v>0</v>
      </c>
      <c r="DE4" s="26">
        <v>0</v>
      </c>
      <c r="DF4" s="35">
        <v>0</v>
      </c>
      <c r="DG4" s="2">
        <v>107</v>
      </c>
      <c r="DH4" s="12">
        <f>(DG4-107)/(920-107)*381</f>
        <v>0</v>
      </c>
      <c r="DI4" s="1">
        <v>0</v>
      </c>
      <c r="DJ4" s="26">
        <v>0</v>
      </c>
      <c r="DK4" s="14">
        <v>0</v>
      </c>
      <c r="DL4" s="2">
        <v>106</v>
      </c>
      <c r="DM4" s="12">
        <f>(DL4-106)/(919-106)*381</f>
        <v>0</v>
      </c>
      <c r="DN4" s="1">
        <v>0</v>
      </c>
      <c r="DO4" s="26">
        <v>0</v>
      </c>
      <c r="DP4" s="14">
        <v>0</v>
      </c>
      <c r="DQ4" s="2">
        <v>106</v>
      </c>
      <c r="DR4" s="12">
        <f t="shared" ref="DR4:DR17" si="3">(DQ4-106)/(919-106)*381</f>
        <v>0</v>
      </c>
      <c r="DS4" s="1">
        <v>0</v>
      </c>
      <c r="DT4" s="26">
        <v>0</v>
      </c>
      <c r="DU4" s="35">
        <v>0</v>
      </c>
      <c r="DV4" s="2">
        <v>107</v>
      </c>
      <c r="DW4" s="12">
        <f>(DV4-107)/(919-107)*381</f>
        <v>0</v>
      </c>
      <c r="DX4" s="1">
        <v>0</v>
      </c>
      <c r="DY4" s="26">
        <v>0</v>
      </c>
      <c r="DZ4" s="14">
        <v>0</v>
      </c>
      <c r="EA4" s="2">
        <v>106</v>
      </c>
      <c r="EB4" s="12">
        <f>(EA4-106)/(918-106)*381</f>
        <v>0</v>
      </c>
      <c r="EC4" s="1">
        <v>0</v>
      </c>
      <c r="ED4" s="26">
        <v>0</v>
      </c>
      <c r="EE4" s="14">
        <v>0</v>
      </c>
      <c r="EF4" s="2">
        <v>100</v>
      </c>
      <c r="EG4" s="12">
        <f t="shared" ref="EG4:EG18" si="4">(EF4-100)/(907-100)*381</f>
        <v>0</v>
      </c>
      <c r="EH4" s="1">
        <v>0</v>
      </c>
      <c r="EI4" s="26">
        <v>0</v>
      </c>
      <c r="EJ4" s="14">
        <v>0</v>
      </c>
      <c r="EK4" s="2">
        <v>100</v>
      </c>
      <c r="EL4" s="12">
        <f t="shared" ref="EL4:EL17" si="5">(EK4-100)/(907-100)*381</f>
        <v>0</v>
      </c>
      <c r="EM4" s="1">
        <v>0</v>
      </c>
      <c r="EN4" s="26">
        <v>0</v>
      </c>
      <c r="EO4" s="14">
        <v>0</v>
      </c>
      <c r="EP4" s="2">
        <v>100</v>
      </c>
      <c r="EQ4" s="12">
        <f t="shared" ref="EQ4:EQ16" si="6">(EP4-100)/(905-100)*381</f>
        <v>0</v>
      </c>
      <c r="ER4" s="1">
        <v>0</v>
      </c>
      <c r="ES4" s="26">
        <v>0</v>
      </c>
      <c r="ET4" s="35">
        <v>0</v>
      </c>
      <c r="EU4" s="2">
        <v>100</v>
      </c>
      <c r="EV4" s="12">
        <f t="shared" ref="EV4:EV17" si="7">(EU4-100)/(908-100)*381</f>
        <v>0</v>
      </c>
      <c r="EW4" s="1">
        <v>0</v>
      </c>
      <c r="EX4" s="26">
        <v>0</v>
      </c>
      <c r="EY4" s="14">
        <v>0</v>
      </c>
      <c r="EZ4" s="18">
        <v>100</v>
      </c>
      <c r="FA4" s="28">
        <f t="shared" ref="FA4:FA18" si="8">(EZ4-100)/(907-100)*381</f>
        <v>0</v>
      </c>
      <c r="FB4" s="13">
        <v>0</v>
      </c>
      <c r="FC4" s="26">
        <v>0</v>
      </c>
      <c r="FD4" s="29">
        <v>0</v>
      </c>
      <c r="FE4" s="18">
        <v>100</v>
      </c>
      <c r="FF4" s="28">
        <f>(FE4-100)/(907-100)*381</f>
        <v>0</v>
      </c>
      <c r="FG4" s="13">
        <v>0</v>
      </c>
      <c r="FH4" s="26">
        <v>0</v>
      </c>
      <c r="FI4" s="38">
        <v>0</v>
      </c>
      <c r="FJ4" s="2">
        <v>100</v>
      </c>
      <c r="FK4" s="12">
        <f>(FJ4-100)/(910-100)*381</f>
        <v>0</v>
      </c>
      <c r="FL4" s="1">
        <v>0</v>
      </c>
      <c r="FM4" s="26">
        <v>0</v>
      </c>
      <c r="FN4" s="35">
        <v>0</v>
      </c>
      <c r="FO4" s="18">
        <v>100</v>
      </c>
      <c r="FP4" s="28">
        <f>(FO4-100)/(910-100)*381</f>
        <v>0</v>
      </c>
      <c r="FQ4" s="13">
        <v>0</v>
      </c>
      <c r="FR4" s="13">
        <v>0</v>
      </c>
      <c r="FS4" s="38">
        <v>0</v>
      </c>
      <c r="FT4" s="18">
        <v>100</v>
      </c>
      <c r="FU4" s="28">
        <f>(FT4-100)/(910-100)*381</f>
        <v>0</v>
      </c>
      <c r="FV4" s="13">
        <v>0</v>
      </c>
      <c r="FW4" s="13">
        <v>0</v>
      </c>
      <c r="FX4" s="29">
        <v>0</v>
      </c>
    </row>
    <row r="5" spans="2:180" x14ac:dyDescent="0.25">
      <c r="B5" s="2">
        <v>57</v>
      </c>
      <c r="C5" s="1">
        <v>0.21984079232418888</v>
      </c>
      <c r="D5" s="7">
        <v>28.5</v>
      </c>
      <c r="E5" s="3">
        <v>3.8568560056875243E-3</v>
      </c>
      <c r="F5" s="52">
        <v>57</v>
      </c>
      <c r="G5" s="1">
        <v>0.22639999999999999</v>
      </c>
      <c r="H5" s="26">
        <f>((F5-F4)/2)+F4</f>
        <v>28.5</v>
      </c>
      <c r="I5" s="14">
        <f>(G5-G4)/(F5-F4)</f>
        <v>3.9719298245614034E-3</v>
      </c>
      <c r="J5" s="52">
        <v>56</v>
      </c>
      <c r="K5" s="1">
        <v>0.23280000000000001</v>
      </c>
      <c r="L5" s="26">
        <f>((J5-J4)/2)+J4</f>
        <v>28</v>
      </c>
      <c r="M5" s="14">
        <f>(K5-K4)/(J5-J4)</f>
        <v>4.1571428571428575E-3</v>
      </c>
      <c r="N5" s="52">
        <v>46</v>
      </c>
      <c r="O5" s="1">
        <v>0.13819999999999999</v>
      </c>
      <c r="P5" s="26">
        <f t="shared" ref="P5:P18" si="9">((N5-N4)/2)+N4</f>
        <v>23</v>
      </c>
      <c r="Q5" s="14">
        <f t="shared" ref="Q5:Q17" si="10">(O5-O4)/(N5-N4)</f>
        <v>3.0043478260869563E-3</v>
      </c>
      <c r="R5" s="52">
        <v>57</v>
      </c>
      <c r="S5" s="1">
        <v>0.21379999999999999</v>
      </c>
      <c r="T5" s="26">
        <f>((R5-R4)/2)+R4</f>
        <v>28.5</v>
      </c>
      <c r="U5" s="14">
        <f>(S5-S4)/(R5-R4)</f>
        <v>3.7508771929824561E-3</v>
      </c>
      <c r="V5" s="52">
        <v>59</v>
      </c>
      <c r="W5" s="1">
        <v>0.24390000000000001</v>
      </c>
      <c r="X5" s="26">
        <f>((V5-V4)/2)+V4</f>
        <v>29.5</v>
      </c>
      <c r="Y5" s="14">
        <f>(W5-W4)/(V5-V4)</f>
        <v>4.1338983050847461E-3</v>
      </c>
      <c r="Z5" s="2">
        <v>233</v>
      </c>
      <c r="AA5" s="12">
        <f t="shared" ref="AA5:AA19" si="11">(Z5-111)/(931-111)*381</f>
        <v>56.685365853658531</v>
      </c>
      <c r="AB5" s="1">
        <v>0.19499999999999998</v>
      </c>
      <c r="AC5" s="26">
        <f>((AA5-AA4)/2)+AA4</f>
        <v>28.342682926829266</v>
      </c>
      <c r="AD5" s="14">
        <f>(AB5-AB4)/(AA5-AA4)</f>
        <v>3.4400413063121207E-3</v>
      </c>
      <c r="AE5" s="2">
        <v>221</v>
      </c>
      <c r="AF5" s="12">
        <f t="shared" ref="AF5:AF20" si="12">(AE5-111)/(934-111)*381</f>
        <v>50.923450789793435</v>
      </c>
      <c r="AG5" s="1">
        <v>0.1918</v>
      </c>
      <c r="AH5" s="26">
        <f>((AF5-AF4)/2)+AF4</f>
        <v>25.461725394896717</v>
      </c>
      <c r="AI5" s="14">
        <f>(AG5-AG4)/(AF5-AF4)</f>
        <v>3.7664376043903603E-3</v>
      </c>
      <c r="AJ5" s="2">
        <v>230</v>
      </c>
      <c r="AK5" s="12">
        <f t="shared" ref="AK5:AK20" si="13">(AJ5-111)/(933-111)*381</f>
        <v>55.15693430656934</v>
      </c>
      <c r="AL5" s="1">
        <v>0.19509777777777776</v>
      </c>
      <c r="AM5" s="26">
        <f>((AK5-AK4)/2)+AK4</f>
        <v>27.57846715328467</v>
      </c>
      <c r="AN5" s="14">
        <f>(AL5-AL4)/(AK5-AK4)</f>
        <v>3.5371396222531005E-3</v>
      </c>
      <c r="AO5" s="2">
        <v>233</v>
      </c>
      <c r="AP5" s="12">
        <f t="shared" ref="AP5:AP19" si="14">(AO5-104)/(933-104)*381</f>
        <v>59.287092882991551</v>
      </c>
      <c r="AQ5" s="1">
        <v>0.142175</v>
      </c>
      <c r="AR5" s="26">
        <f>((AP5-AP4)/2)+AP4</f>
        <v>29.643546441495776</v>
      </c>
      <c r="AS5" s="14">
        <f>(AQ5-AQ4)/(AP5-AP4)</f>
        <v>2.3980767665669699E-3</v>
      </c>
      <c r="AT5" s="2">
        <v>195</v>
      </c>
      <c r="AU5" s="12">
        <f t="shared" ref="AU5:AU21" si="15">(AT5-103)/(932-103)*381</f>
        <v>42.282267792521111</v>
      </c>
      <c r="AV5" s="1">
        <v>0.20039999999999999</v>
      </c>
      <c r="AW5" s="26">
        <f>((AU5-AU4)/2)+AU4</f>
        <v>21.141133896260556</v>
      </c>
      <c r="AX5" s="14">
        <f>(AV5-AV4)/(AU5-AU4)</f>
        <v>4.7395754878466279E-3</v>
      </c>
      <c r="AY5" s="2">
        <v>184</v>
      </c>
      <c r="AZ5" s="12">
        <f t="shared" si="0"/>
        <v>37.22677925211098</v>
      </c>
      <c r="BA5" s="1">
        <v>0.14956</v>
      </c>
      <c r="BB5" s="26">
        <f t="shared" ref="BB5:BB22" si="16">((AZ5-AZ4)/2)+AZ4</f>
        <v>18.61338962605549</v>
      </c>
      <c r="BC5" s="14">
        <f t="shared" ref="BC5:BC21" si="17">(BA5-BA4)/(AZ5-AZ4)</f>
        <v>4.0175379929360683E-3</v>
      </c>
      <c r="BD5" s="2">
        <v>188</v>
      </c>
      <c r="BE5" s="12">
        <f t="shared" si="1"/>
        <v>41.088235294117652</v>
      </c>
      <c r="BF5" s="1">
        <v>0.1712825</v>
      </c>
      <c r="BG5" s="26">
        <f t="shared" ref="BG5:BG20" si="18">((BE5-BE4)/2)+BE4</f>
        <v>20.544117647058826</v>
      </c>
      <c r="BH5" s="14">
        <f t="shared" ref="BH5:BH19" si="19">(BF5-BF4)/(BE5-BE4)</f>
        <v>4.1686506800286327E-3</v>
      </c>
      <c r="BI5" s="2">
        <v>207</v>
      </c>
      <c r="BJ5" s="12">
        <f t="shared" ref="BJ5:BJ22" si="20">(BI5-107)/(918-107)*381</f>
        <v>46.979038224414303</v>
      </c>
      <c r="BK5" s="1">
        <v>0.15393000000000001</v>
      </c>
      <c r="BL5" s="26">
        <f>((BJ5-BJ4)/2)+BJ4</f>
        <v>23.489519112207152</v>
      </c>
      <c r="BM5" s="14">
        <f>(BK5-BK4)/(BJ5-BJ4)</f>
        <v>3.2765677165354332E-3</v>
      </c>
      <c r="BN5" s="2">
        <v>217</v>
      </c>
      <c r="BO5" s="12">
        <f t="shared" si="2"/>
        <v>51.676942046855736</v>
      </c>
      <c r="BP5" s="1">
        <v>0.16052</v>
      </c>
      <c r="BQ5" s="26">
        <f t="shared" ref="BQ5:BQ20" si="21">((BO5-BO4)/2)+BO4</f>
        <v>25.838471023427868</v>
      </c>
      <c r="BR5" s="14">
        <f t="shared" ref="BR5:BR19" si="22">(BP5-BP4)/(BO5-BO4)</f>
        <v>3.1062209496540202E-3</v>
      </c>
      <c r="BS5" s="2">
        <v>215</v>
      </c>
      <c r="BT5" s="12">
        <f t="shared" ref="BT5:BT21" si="23">(BS5-108)/(916-108)*381</f>
        <v>50.454207920792079</v>
      </c>
      <c r="BU5" s="1">
        <v>0.19750000000000001</v>
      </c>
      <c r="BV5" s="26">
        <f>((BT5-BT4)/2)+BT4</f>
        <v>25.22710396039604</v>
      </c>
      <c r="BW5" s="14">
        <f>(BU5-BU4)/(BT5-BT4)</f>
        <v>3.9144406014668728E-3</v>
      </c>
      <c r="BX5" s="2">
        <v>206</v>
      </c>
      <c r="BY5" s="12">
        <f t="shared" ref="BY5:BY21" si="24">(BX5-107)/(916-107)*381</f>
        <v>46.624227441285534</v>
      </c>
      <c r="BZ5" s="1">
        <v>0.18108888888888891</v>
      </c>
      <c r="CA5" s="26">
        <f t="shared" ref="CA5:CA21" si="25">((BY5-BY4)/2)+BY4</f>
        <v>23.312113720642767</v>
      </c>
      <c r="CB5" s="14">
        <f t="shared" ref="CB5:CB20" si="26">(BZ5-BZ4)/(BY5-BY4)</f>
        <v>3.8840083541745842E-3</v>
      </c>
      <c r="CC5" s="2">
        <v>216</v>
      </c>
      <c r="CD5" s="12">
        <f t="shared" ref="CD5:CD19" si="27">(CC5-104)/(922-104)*381</f>
        <v>52.166259168704151</v>
      </c>
      <c r="CE5" s="1">
        <v>0.21563750000000001</v>
      </c>
      <c r="CF5" s="26">
        <f t="shared" ref="CF5:CF19" si="28">((CD5-CD4)/2)+CD4</f>
        <v>26.083129584352076</v>
      </c>
      <c r="CG5" s="14">
        <f t="shared" ref="CG5:CG18" si="29">(CE5-CE4)/(CD5-CD4)</f>
        <v>4.1336584880015004E-3</v>
      </c>
      <c r="CH5" s="2">
        <v>223</v>
      </c>
      <c r="CI5" s="12">
        <f t="shared" ref="CI5:CI19" si="30">(CH5-106)/(923-106)*381</f>
        <v>54.561811505507961</v>
      </c>
      <c r="CJ5" s="1">
        <v>0.18160000000000001</v>
      </c>
      <c r="CK5" s="26">
        <f t="shared" ref="CK5:CK19" si="31">((CI5-CI4)/2)+CI4</f>
        <v>27.280905752753981</v>
      </c>
      <c r="CL5" s="14">
        <f t="shared" ref="CL5:CL18" si="32">(CJ5-CJ4)/(CI5-CI4)</f>
        <v>3.3283352401462635E-3</v>
      </c>
      <c r="CM5" s="2">
        <v>216</v>
      </c>
      <c r="CN5" s="12">
        <f t="shared" ref="CN5:CN19" si="33">(CM5-106)/(919-106)*381</f>
        <v>51.549815498154985</v>
      </c>
      <c r="CO5" s="1">
        <v>0.21379999999999999</v>
      </c>
      <c r="CP5" s="26">
        <f t="shared" ref="CP5:CP19" si="34">((CN5-CN4)/2)+CN4</f>
        <v>25.774907749077492</v>
      </c>
      <c r="CQ5" s="14">
        <f t="shared" ref="CQ5:CQ18" si="35">(CO5-CO4)/(CN5-CN4)</f>
        <v>4.1474445239799568E-3</v>
      </c>
      <c r="CR5" s="63">
        <v>238</v>
      </c>
      <c r="CS5" s="12">
        <f t="shared" ref="CS5:CS17" si="36">(CR5-106)/(919-106)*381</f>
        <v>61.859778597785976</v>
      </c>
      <c r="CT5" s="1">
        <v>0.26990999999999998</v>
      </c>
      <c r="CU5" s="26">
        <f t="shared" ref="CU5:CU17" si="37">((CS5-CS4)/2)+CS4</f>
        <v>30.929889298892988</v>
      </c>
      <c r="CV5" s="14">
        <f t="shared" ref="CV5:CV16" si="38">(CT5-CT4)/(CS5-CS4)</f>
        <v>4.3632551896921976E-3</v>
      </c>
      <c r="CW5" s="2">
        <v>225</v>
      </c>
      <c r="CX5" s="12">
        <f t="shared" ref="CX5:CX18" si="39">(CW5-106)/(919-106)*381</f>
        <v>55.767527675276746</v>
      </c>
      <c r="CY5" s="1">
        <v>0.25024999999999997</v>
      </c>
      <c r="CZ5" s="26">
        <f t="shared" ref="CZ5:CZ18" si="40">((CX5-CX4)/2)+CX4</f>
        <v>27.883763837638373</v>
      </c>
      <c r="DA5" s="14">
        <f t="shared" ref="DA5:DA17" si="41">(CY5-CY4)/(CX5-CX4)</f>
        <v>4.4873784159333028E-3</v>
      </c>
      <c r="DB5" s="2">
        <v>233</v>
      </c>
      <c r="DC5" s="12">
        <f t="shared" ref="DC5:DC18" si="42">(DB5-106)/(920-106)*381</f>
        <v>59.443488943488951</v>
      </c>
      <c r="DD5" s="1">
        <v>0.2601</v>
      </c>
      <c r="DE5" s="26">
        <f t="shared" ref="DE5:DE18" si="43">((DC5-DC4)/2)+DC4</f>
        <v>29.721744471744476</v>
      </c>
      <c r="DF5" s="35">
        <f t="shared" ref="DF5:DF17" si="44">(DD5-DD4)/(DC5-DC4)</f>
        <v>4.3755843511687018E-3</v>
      </c>
      <c r="DG5" s="2">
        <v>206</v>
      </c>
      <c r="DH5" s="12">
        <f t="shared" ref="DH5:DH19" si="45">(DG5-107)/(920-107)*381</f>
        <v>46.394833948339482</v>
      </c>
      <c r="DI5" s="1">
        <v>0.19481999999999999</v>
      </c>
      <c r="DJ5" s="26">
        <f t="shared" ref="DJ5:DJ19" si="46">((DH5-DH4)/2)+DH4</f>
        <v>23.197416974169741</v>
      </c>
      <c r="DK5" s="14">
        <f t="shared" ref="DK5:DK18" si="47">(DI5-DI4)/(DH5-DH4)</f>
        <v>4.1991744213791459E-3</v>
      </c>
      <c r="DL5" s="2">
        <v>240</v>
      </c>
      <c r="DM5" s="12">
        <f t="shared" ref="DM5:DM10" si="48">(DL5-106)/(919-106)*381</f>
        <v>62.797047970479703</v>
      </c>
      <c r="DN5" s="1">
        <v>0.28160000000000002</v>
      </c>
      <c r="DO5" s="26">
        <f t="shared" ref="DO5:DO10" si="49">((DM5-DM4)/2)+DM4</f>
        <v>31.398523985239851</v>
      </c>
      <c r="DP5" s="14">
        <f t="shared" ref="DP5:DP10" si="50">(DN5-DN4)/(DM5-DM4)</f>
        <v>4.4842872252908693E-3</v>
      </c>
      <c r="DQ5" s="2">
        <v>233</v>
      </c>
      <c r="DR5" s="12">
        <f t="shared" si="3"/>
        <v>59.516605166051662</v>
      </c>
      <c r="DS5" s="1">
        <v>0.25290000000000001</v>
      </c>
      <c r="DT5" s="26">
        <f t="shared" ref="DT5:DT17" si="51">((DR5-DR4)/2)+DR4</f>
        <v>29.758302583025831</v>
      </c>
      <c r="DU5" s="35">
        <f t="shared" ref="DU5:DU16" si="52">(DS5-DS4)/(DR5-DR4)</f>
        <v>4.2492342984685972E-3</v>
      </c>
      <c r="DV5" s="2">
        <v>225</v>
      </c>
      <c r="DW5" s="12">
        <f t="shared" ref="DW5:DW19" si="53">(DV5-107)/(919-107)*381</f>
        <v>55.366995073891623</v>
      </c>
      <c r="DX5" s="1">
        <v>0.22450000000000001</v>
      </c>
      <c r="DY5" s="26">
        <f t="shared" ref="DY5:DY19" si="54">((DW5-DW4)/2)+DW4</f>
        <v>27.683497536945811</v>
      </c>
      <c r="DZ5" s="14">
        <f t="shared" ref="DZ5:DZ18" si="55">(DX5-DX4)/(DW5-DW4)</f>
        <v>4.0547622225187959E-3</v>
      </c>
      <c r="EA5" s="2">
        <v>234</v>
      </c>
      <c r="EB5" s="12">
        <f t="shared" ref="EB5:EB17" si="56">(EA5-106)/(918-106)*381</f>
        <v>60.059113300492612</v>
      </c>
      <c r="EC5" s="1">
        <v>0.27650000000000002</v>
      </c>
      <c r="ED5" s="26">
        <f t="shared" ref="ED5:ED17" si="57">((EB5-EB4)/2)+EB4</f>
        <v>30.029556650246306</v>
      </c>
      <c r="EE5" s="14">
        <f t="shared" ref="EE5:EE16" si="58">(EC5-EC4)/(EB5-EB4)</f>
        <v>4.603797572178478E-3</v>
      </c>
      <c r="EF5" s="2">
        <v>223</v>
      </c>
      <c r="EG5" s="12">
        <f t="shared" si="4"/>
        <v>58.070631970260223</v>
      </c>
      <c r="EH5" s="1">
        <v>0.25469999999999998</v>
      </c>
      <c r="EI5" s="26">
        <f t="shared" ref="EI5:EI18" si="59">((EG5-EG4)/2)+EG4</f>
        <v>29.035315985130111</v>
      </c>
      <c r="EJ5" s="14">
        <f t="shared" ref="EJ5:EJ17" si="60">(EH5-EH4)/(EG5-EG4)</f>
        <v>4.3860380257345882E-3</v>
      </c>
      <c r="EK5" s="2">
        <v>213</v>
      </c>
      <c r="EL5" s="12">
        <f t="shared" si="5"/>
        <v>53.349442379182157</v>
      </c>
      <c r="EM5" s="1">
        <v>0.26300000000000001</v>
      </c>
      <c r="EN5" s="26">
        <f t="shared" ref="EN5:EN17" si="61">((EL5-EL4)/2)+EL4</f>
        <v>26.674721189591079</v>
      </c>
      <c r="EO5" s="14">
        <f t="shared" ref="EO5:EO16" si="62">(EM5-EM4)/(EL5-EL4)</f>
        <v>4.9297609922653472E-3</v>
      </c>
      <c r="EP5" s="2">
        <v>216</v>
      </c>
      <c r="EQ5" s="12">
        <f t="shared" si="6"/>
        <v>54.90186335403726</v>
      </c>
      <c r="ER5" s="1">
        <v>0.28449999999999998</v>
      </c>
      <c r="ES5" s="26">
        <f t="shared" ref="ES5:ES16" si="63">((EQ5-EQ4)/2)+EQ4</f>
        <v>27.45093167701863</v>
      </c>
      <c r="ET5" s="35">
        <f t="shared" ref="ET5:ET15" si="64">(ER5-ER4)/(EQ5-EQ4)</f>
        <v>5.181973481763056E-3</v>
      </c>
      <c r="EU5" s="2">
        <v>208</v>
      </c>
      <c r="EV5" s="12">
        <f t="shared" si="7"/>
        <v>50.925742574257427</v>
      </c>
      <c r="EW5" s="1">
        <v>0.2306</v>
      </c>
      <c r="EX5" s="26">
        <f t="shared" ref="EX5:EX17" si="65">((EV5-EV4)/2)+EV4</f>
        <v>25.462871287128714</v>
      </c>
      <c r="EY5" s="14">
        <f t="shared" ref="EY5:EY16" si="66">(EW5-EW4)/(EV5-EV4)</f>
        <v>4.5281617575580833E-3</v>
      </c>
      <c r="EZ5" s="18">
        <v>225</v>
      </c>
      <c r="FA5" s="28">
        <f t="shared" si="8"/>
        <v>59.014869888475836</v>
      </c>
      <c r="FB5" s="13">
        <v>0.25</v>
      </c>
      <c r="FC5" s="26">
        <f t="shared" ref="FC5:FC18" si="67">((FA5-FA4)/2)+FA4</f>
        <v>29.507434944237918</v>
      </c>
      <c r="FD5" s="29">
        <f t="shared" ref="FD5:FD17" si="68">(FB5-FB4)/(FA5-FA4)</f>
        <v>4.2362204724409446E-3</v>
      </c>
      <c r="FE5" s="18">
        <v>215</v>
      </c>
      <c r="FF5" s="28">
        <f t="shared" ref="FF5:FF19" si="69">(FE5-100)/(907-100)*381</f>
        <v>54.293680297397771</v>
      </c>
      <c r="FG5" s="13">
        <v>0.26</v>
      </c>
      <c r="FH5" s="26">
        <f>((FF5-FF4)/2)+FF4</f>
        <v>27.146840148698885</v>
      </c>
      <c r="FI5" s="38">
        <f t="shared" ref="FI5:FI18" si="70">(FG5-FG4)/(FF5-FF4)</f>
        <v>4.7887709688462857E-3</v>
      </c>
      <c r="FJ5" s="2">
        <v>197.5</v>
      </c>
      <c r="FK5" s="12">
        <f>(FJ5-100)/(907-100)*381</f>
        <v>46.031598513011154</v>
      </c>
      <c r="FL5" s="1">
        <v>0.16</v>
      </c>
      <c r="FM5" s="26">
        <f>((FK5-FK4)/2)+FK4</f>
        <v>23.015799256505577</v>
      </c>
      <c r="FN5" s="35">
        <f>(FL5-FL4)/(FK5-FK4)</f>
        <v>3.4758732081566729E-3</v>
      </c>
      <c r="FO5" s="18">
        <v>190</v>
      </c>
      <c r="FP5" s="28">
        <f>(FO5-100)/(907-100)*381</f>
        <v>42.490706319702603</v>
      </c>
      <c r="FQ5" s="13">
        <v>0.15</v>
      </c>
      <c r="FR5" s="26">
        <f>((FP5-FP4)/2)+FP4</f>
        <v>21.245353159851302</v>
      </c>
      <c r="FS5" s="38">
        <f>(FQ5-FQ4)/(FP5-FP4)</f>
        <v>3.5301837270341205E-3</v>
      </c>
      <c r="FT5" s="18">
        <v>165</v>
      </c>
      <c r="FU5" s="28">
        <f>(FT5-100)/(907-100)*381</f>
        <v>30.687732342007436</v>
      </c>
      <c r="FV5" s="13">
        <v>0.15</v>
      </c>
      <c r="FW5" s="26">
        <f>((FU5-FU4)/2)+FU4</f>
        <v>15.343866171003718</v>
      </c>
      <c r="FX5" s="29">
        <f>(FV5-FV4)/(FU5-FU4)</f>
        <v>4.8879466989703206E-3</v>
      </c>
    </row>
    <row r="6" spans="2:180" x14ac:dyDescent="0.25">
      <c r="B6" s="2">
        <v>87</v>
      </c>
      <c r="C6" s="1">
        <v>0.43043685373606239</v>
      </c>
      <c r="D6" s="7">
        <v>72</v>
      </c>
      <c r="E6" s="3">
        <v>7.0198687137291169E-3</v>
      </c>
      <c r="F6" s="52">
        <v>87</v>
      </c>
      <c r="G6" s="1">
        <v>0.44089999999999996</v>
      </c>
      <c r="H6" s="26">
        <f t="shared" ref="H6:H19" si="71">((F6-F5)/2)+F5</f>
        <v>72</v>
      </c>
      <c r="I6" s="14">
        <f t="shared" ref="I6:I18" si="72">(G6-G5)/(F6-F5)</f>
        <v>7.1499999999999992E-3</v>
      </c>
      <c r="J6" s="52">
        <v>86</v>
      </c>
      <c r="K6" s="1">
        <v>0.4637</v>
      </c>
      <c r="L6" s="26">
        <f t="shared" ref="L6:L19" si="73">((J6-J5)/2)+J5</f>
        <v>71</v>
      </c>
      <c r="M6" s="14">
        <f t="shared" ref="M6:M18" si="74">(K6-K5)/(J6-J5)</f>
        <v>7.6966666666666668E-3</v>
      </c>
      <c r="N6" s="52">
        <v>85</v>
      </c>
      <c r="O6" s="1">
        <v>0.38049999999999995</v>
      </c>
      <c r="P6" s="26">
        <f t="shared" si="9"/>
        <v>65.5</v>
      </c>
      <c r="Q6" s="14">
        <f t="shared" si="10"/>
        <v>6.2128205128205117E-3</v>
      </c>
      <c r="R6" s="52">
        <v>97</v>
      </c>
      <c r="S6" s="1">
        <v>0.43989999999999996</v>
      </c>
      <c r="T6" s="26">
        <f t="shared" ref="T6:T18" si="75">((R6-R5)/2)+R5</f>
        <v>77</v>
      </c>
      <c r="U6" s="14">
        <f t="shared" ref="U6:U17" si="76">(S6-S5)/(R6-R5)</f>
        <v>5.6524999999999995E-3</v>
      </c>
      <c r="V6" s="52">
        <v>89</v>
      </c>
      <c r="W6" s="1">
        <v>0.47620000000000001</v>
      </c>
      <c r="X6" s="26">
        <f t="shared" ref="X6:X17" si="77">((V6-V5)/2)+V5</f>
        <v>74</v>
      </c>
      <c r="Y6" s="14">
        <f t="shared" ref="Y6:Y16" si="78">(W6-W5)/(V6-V5)</f>
        <v>7.7433333333333338E-3</v>
      </c>
      <c r="Z6" s="2">
        <v>291</v>
      </c>
      <c r="AA6" s="12">
        <f t="shared" si="11"/>
        <v>83.634146341463421</v>
      </c>
      <c r="AB6" s="1">
        <v>0.38244</v>
      </c>
      <c r="AC6" s="26">
        <f t="shared" ref="AC6:AC19" si="79">((AA6-AA5)/2)+AA5</f>
        <v>70.159756097560972</v>
      </c>
      <c r="AD6" s="14">
        <f t="shared" ref="AD6:AD18" si="80">(AB6-AB5)/(AA6-AA5)</f>
        <v>6.955416779799075E-3</v>
      </c>
      <c r="AE6" s="2">
        <v>284</v>
      </c>
      <c r="AF6" s="12">
        <f t="shared" si="12"/>
        <v>80.088699878493316</v>
      </c>
      <c r="AG6" s="1">
        <v>0.40129999999999999</v>
      </c>
      <c r="AH6" s="26">
        <f t="shared" ref="AH6:AH20" si="81">((AF6-AF5)/2)+AF5</f>
        <v>65.506075334143375</v>
      </c>
      <c r="AI6" s="14">
        <f t="shared" ref="AI6:AI19" si="82">(AG6-AG5)/(AF6-AF5)</f>
        <v>7.1832062658834309E-3</v>
      </c>
      <c r="AJ6" s="2">
        <v>291</v>
      </c>
      <c r="AK6" s="12">
        <f t="shared" si="13"/>
        <v>83.430656934306569</v>
      </c>
      <c r="AL6" s="1">
        <v>0.38129666666666662</v>
      </c>
      <c r="AM6" s="26">
        <f t="shared" ref="AM6:AM20" si="83">((AK6-AK5)/2)+AK5</f>
        <v>69.293795620437947</v>
      </c>
      <c r="AN6" s="14">
        <f t="shared" ref="AN6:AN19" si="84">(AL6-AL5)/(AK6-AK5)</f>
        <v>6.5855809417265446E-3</v>
      </c>
      <c r="AO6" s="2">
        <v>294</v>
      </c>
      <c r="AP6" s="12">
        <f t="shared" si="14"/>
        <v>87.322074788902285</v>
      </c>
      <c r="AQ6" s="1">
        <v>0.35235</v>
      </c>
      <c r="AR6" s="26">
        <f t="shared" ref="AR6:AR19" si="85">((AP6-AP5)/2)+AP5</f>
        <v>73.304583835946914</v>
      </c>
      <c r="AS6" s="14">
        <f t="shared" ref="AS6:AS18" si="86">(AQ6-AQ5)/(AP6-AP5)</f>
        <v>7.4968837399423437E-3</v>
      </c>
      <c r="AT6" s="2">
        <v>262</v>
      </c>
      <c r="AU6" s="12">
        <f t="shared" si="15"/>
        <v>73.074788902291914</v>
      </c>
      <c r="AV6" s="1">
        <v>0.39579999999999999</v>
      </c>
      <c r="AW6" s="26">
        <f t="shared" ref="AW6:AW21" si="87">((AU6-AU5)/2)+AU5</f>
        <v>57.678528347406512</v>
      </c>
      <c r="AX6" s="14">
        <f t="shared" ref="AX6:AX20" si="88">(AV6-AV5)/(AU6-AU5)</f>
        <v>6.3456967132839749E-3</v>
      </c>
      <c r="AY6" s="2">
        <v>244</v>
      </c>
      <c r="AZ6" s="12">
        <f t="shared" si="0"/>
        <v>64.802171290711698</v>
      </c>
      <c r="BA6" s="1">
        <v>0.33221222222222224</v>
      </c>
      <c r="BB6" s="26">
        <f t="shared" si="16"/>
        <v>51.014475271411342</v>
      </c>
      <c r="BC6" s="14">
        <f t="shared" si="17"/>
        <v>6.6237398172450685E-3</v>
      </c>
      <c r="BD6" s="2">
        <v>250</v>
      </c>
      <c r="BE6" s="12">
        <f t="shared" si="1"/>
        <v>70.036764705882362</v>
      </c>
      <c r="BF6" s="1">
        <v>0.33904361111111114</v>
      </c>
      <c r="BG6" s="26">
        <f t="shared" si="18"/>
        <v>55.562500000000007</v>
      </c>
      <c r="BH6" s="14">
        <f t="shared" si="19"/>
        <v>5.7951514125250472E-3</v>
      </c>
      <c r="BI6" s="2">
        <v>255</v>
      </c>
      <c r="BJ6" s="12">
        <f t="shared" si="20"/>
        <v>69.528976572133175</v>
      </c>
      <c r="BK6" s="1">
        <v>0.30780000000000002</v>
      </c>
      <c r="BL6" s="26">
        <f t="shared" ref="BL6:BL22" si="89">((BJ6-BJ5)/2)+BJ5</f>
        <v>58.254007398273743</v>
      </c>
      <c r="BM6" s="14">
        <f t="shared" ref="BM6:BM21" si="90">(BK6-BK5)/(BJ6-BJ5)</f>
        <v>6.823521981627295E-3</v>
      </c>
      <c r="BN6" s="2">
        <v>263</v>
      </c>
      <c r="BO6" s="12">
        <f t="shared" si="2"/>
        <v>73.287299630086309</v>
      </c>
      <c r="BP6" s="1">
        <v>0.31535999999999997</v>
      </c>
      <c r="BQ6" s="26">
        <f t="shared" si="21"/>
        <v>62.482120838471019</v>
      </c>
      <c r="BR6" s="14">
        <f t="shared" si="22"/>
        <v>7.1650827342234404E-3</v>
      </c>
      <c r="BS6" s="2">
        <v>278</v>
      </c>
      <c r="BT6" s="12">
        <f t="shared" si="23"/>
        <v>80.160891089108901</v>
      </c>
      <c r="BU6" s="1">
        <v>0.40068999999999999</v>
      </c>
      <c r="BV6" s="26">
        <f t="shared" ref="BV6:BV19" si="91">((BT6-BT5)/2)+BT5</f>
        <v>65.307549504950487</v>
      </c>
      <c r="BW6" s="14">
        <f t="shared" ref="BW6:BW20" si="92">(BU6-BU5)/(BT6-BT5)</f>
        <v>6.8398750156230485E-3</v>
      </c>
      <c r="BX6" s="2">
        <v>269</v>
      </c>
      <c r="BY6" s="12">
        <f t="shared" si="24"/>
        <v>76.294190358467247</v>
      </c>
      <c r="BZ6" s="1">
        <v>0.38356603174603177</v>
      </c>
      <c r="CA6" s="26">
        <f t="shared" si="25"/>
        <v>61.459208899876387</v>
      </c>
      <c r="CB6" s="14">
        <f t="shared" si="26"/>
        <v>6.8243139845614517E-3</v>
      </c>
      <c r="CC6" s="2">
        <v>294</v>
      </c>
      <c r="CD6" s="12">
        <f t="shared" si="27"/>
        <v>88.496332518337397</v>
      </c>
      <c r="CE6" s="1">
        <v>0.4545825</v>
      </c>
      <c r="CF6" s="26">
        <f t="shared" si="28"/>
        <v>70.331295843520778</v>
      </c>
      <c r="CG6" s="14">
        <f t="shared" si="29"/>
        <v>6.5770580119792728E-3</v>
      </c>
      <c r="CH6" s="2">
        <v>291</v>
      </c>
      <c r="CI6" s="12">
        <f t="shared" si="30"/>
        <v>86.272949816401464</v>
      </c>
      <c r="CJ6" s="1">
        <v>0.42780000000000001</v>
      </c>
      <c r="CK6" s="26">
        <f t="shared" si="31"/>
        <v>70.417380660954706</v>
      </c>
      <c r="CL6" s="14">
        <f t="shared" si="32"/>
        <v>7.763833564922034E-3</v>
      </c>
      <c r="CM6" s="2">
        <v>270</v>
      </c>
      <c r="CN6" s="12">
        <f t="shared" si="33"/>
        <v>76.85608856088561</v>
      </c>
      <c r="CO6" s="1">
        <v>0.41779999999999995</v>
      </c>
      <c r="CP6" s="26">
        <f t="shared" si="34"/>
        <v>64.202952029520304</v>
      </c>
      <c r="CQ6" s="14">
        <f t="shared" si="35"/>
        <v>8.0612423447069103E-3</v>
      </c>
      <c r="CR6" s="63">
        <v>299</v>
      </c>
      <c r="CS6" s="12">
        <f t="shared" si="36"/>
        <v>90.446494464944649</v>
      </c>
      <c r="CT6" s="1">
        <v>0.47941999999999996</v>
      </c>
      <c r="CU6" s="26">
        <f t="shared" si="37"/>
        <v>76.153136531365305</v>
      </c>
      <c r="CV6" s="14">
        <f t="shared" si="38"/>
        <v>7.3289286175293646E-3</v>
      </c>
      <c r="CW6" s="2">
        <v>298</v>
      </c>
      <c r="CX6" s="12">
        <f t="shared" si="39"/>
        <v>89.977859778597789</v>
      </c>
      <c r="CY6" s="1">
        <v>0.51912999999999998</v>
      </c>
      <c r="CZ6" s="26">
        <f t="shared" si="40"/>
        <v>72.872693726937271</v>
      </c>
      <c r="DA6" s="14">
        <f t="shared" si="41"/>
        <v>7.859613849638656E-3</v>
      </c>
      <c r="DB6" s="2">
        <v>300</v>
      </c>
      <c r="DC6" s="12">
        <f t="shared" si="42"/>
        <v>90.803439803439801</v>
      </c>
      <c r="DD6" s="1">
        <v>0.49099999999999999</v>
      </c>
      <c r="DE6" s="26">
        <f t="shared" si="43"/>
        <v>75.123464373464373</v>
      </c>
      <c r="DF6" s="35">
        <f t="shared" si="44"/>
        <v>7.3628941904649997E-3</v>
      </c>
      <c r="DG6" s="2">
        <v>270</v>
      </c>
      <c r="DH6" s="12">
        <f t="shared" si="45"/>
        <v>76.38745387453875</v>
      </c>
      <c r="DI6" s="1">
        <v>0.41749000000000003</v>
      </c>
      <c r="DJ6" s="26">
        <f t="shared" si="46"/>
        <v>61.391143911439116</v>
      </c>
      <c r="DK6" s="14">
        <f t="shared" si="47"/>
        <v>7.4241596948818895E-3</v>
      </c>
      <c r="DL6" s="2">
        <v>316</v>
      </c>
      <c r="DM6" s="12">
        <f t="shared" si="48"/>
        <v>98.413284132841326</v>
      </c>
      <c r="DN6" s="1">
        <v>0.52039999999999997</v>
      </c>
      <c r="DO6" s="26">
        <f t="shared" si="49"/>
        <v>80.605166051660518</v>
      </c>
      <c r="DP6" s="14">
        <f t="shared" si="50"/>
        <v>6.7048072938251128E-3</v>
      </c>
      <c r="DQ6" s="2">
        <v>304</v>
      </c>
      <c r="DR6" s="12">
        <f t="shared" si="3"/>
        <v>92.789667896678964</v>
      </c>
      <c r="DS6" s="1">
        <v>0.50280000000000002</v>
      </c>
      <c r="DT6" s="26">
        <f t="shared" si="51"/>
        <v>76.153136531365305</v>
      </c>
      <c r="DU6" s="35">
        <f t="shared" si="52"/>
        <v>7.5105800155262298E-3</v>
      </c>
      <c r="DV6" s="2">
        <v>291</v>
      </c>
      <c r="DW6" s="12">
        <f t="shared" si="53"/>
        <v>86.334975369458135</v>
      </c>
      <c r="DX6" s="1">
        <v>0.45200000000000001</v>
      </c>
      <c r="DY6" s="26">
        <f t="shared" si="54"/>
        <v>70.850985221674875</v>
      </c>
      <c r="DZ6" s="14">
        <f t="shared" si="55"/>
        <v>7.3462976218881711E-3</v>
      </c>
      <c r="EA6" s="2">
        <v>304</v>
      </c>
      <c r="EB6" s="12">
        <f t="shared" si="56"/>
        <v>92.903940886699516</v>
      </c>
      <c r="EC6" s="1">
        <v>0.5454</v>
      </c>
      <c r="ED6" s="26">
        <f t="shared" si="57"/>
        <v>76.481527093596071</v>
      </c>
      <c r="EE6" s="14">
        <f t="shared" si="58"/>
        <v>8.1869816272965856E-3</v>
      </c>
      <c r="EF6" s="2">
        <v>289</v>
      </c>
      <c r="EG6" s="12">
        <f t="shared" si="4"/>
        <v>89.230483271375462</v>
      </c>
      <c r="EH6" s="1">
        <v>0.48980000000000001</v>
      </c>
      <c r="EI6" s="26">
        <f t="shared" si="59"/>
        <v>73.650557620817835</v>
      </c>
      <c r="EJ6" s="14">
        <f t="shared" si="60"/>
        <v>7.5449654020520182E-3</v>
      </c>
      <c r="EK6" s="2">
        <v>281</v>
      </c>
      <c r="EL6" s="12">
        <f t="shared" si="5"/>
        <v>85.45353159851301</v>
      </c>
      <c r="EM6" s="1">
        <v>0.51439999999999997</v>
      </c>
      <c r="EN6" s="26">
        <f t="shared" si="61"/>
        <v>69.40148698884758</v>
      </c>
      <c r="EO6" s="14">
        <f t="shared" si="62"/>
        <v>7.8307781380268643E-3</v>
      </c>
      <c r="EP6" s="2">
        <v>288</v>
      </c>
      <c r="EQ6" s="12">
        <f t="shared" si="6"/>
        <v>88.978881987577637</v>
      </c>
      <c r="ER6" s="1">
        <v>0.55269999999999997</v>
      </c>
      <c r="ES6" s="26">
        <f t="shared" si="63"/>
        <v>71.940372670807449</v>
      </c>
      <c r="ET6" s="35">
        <f t="shared" si="64"/>
        <v>7.8704068241469798E-3</v>
      </c>
      <c r="EU6" s="2">
        <v>280</v>
      </c>
      <c r="EV6" s="12">
        <f t="shared" si="7"/>
        <v>84.876237623762378</v>
      </c>
      <c r="EW6" s="1">
        <v>0.50429999999999997</v>
      </c>
      <c r="EX6" s="26">
        <f t="shared" si="65"/>
        <v>67.900990099009903</v>
      </c>
      <c r="EY6" s="14">
        <f t="shared" si="66"/>
        <v>8.0617381160688235E-3</v>
      </c>
      <c r="EZ6" s="18">
        <v>287.5</v>
      </c>
      <c r="FA6" s="28">
        <f t="shared" si="8"/>
        <v>88.522304832713758</v>
      </c>
      <c r="FB6" s="13">
        <v>0.5</v>
      </c>
      <c r="FC6" s="26">
        <f t="shared" si="67"/>
        <v>73.768587360594793</v>
      </c>
      <c r="FD6" s="29">
        <f t="shared" si="68"/>
        <v>8.4724409448818892E-3</v>
      </c>
      <c r="FE6" s="18">
        <v>315</v>
      </c>
      <c r="FF6" s="28">
        <f t="shared" si="69"/>
        <v>101.50557620817844</v>
      </c>
      <c r="FG6" s="13">
        <v>0.7</v>
      </c>
      <c r="FH6" s="26">
        <f t="shared" ref="FH6:FH19" si="93">((FF6-FF5)/2)+FF5</f>
        <v>77.899628252788105</v>
      </c>
      <c r="FI6" s="38">
        <f t="shared" si="70"/>
        <v>9.3196850393700778E-3</v>
      </c>
      <c r="FJ6" s="2">
        <v>265</v>
      </c>
      <c r="FK6" s="12">
        <f t="shared" ref="FK6:FK20" si="94">(FJ6-100)/(907-100)*381</f>
        <v>77.899628252788105</v>
      </c>
      <c r="FL6" s="1">
        <v>0.41</v>
      </c>
      <c r="FM6" s="26">
        <f t="shared" ref="FM6:FM20" si="95">((FK6-FK5)/2)+FK5</f>
        <v>61.965613382899633</v>
      </c>
      <c r="FN6" s="35">
        <f t="shared" ref="FN6:FN19" si="96">(FL6-FL5)/(FK6-FK5)</f>
        <v>7.8448527267424902E-3</v>
      </c>
      <c r="FO6" s="18">
        <v>245</v>
      </c>
      <c r="FP6" s="28">
        <f t="shared" ref="FP6:FP21" si="97">(FO6-100)/(907-100)*381</f>
        <v>68.457249070631974</v>
      </c>
      <c r="FQ6" s="13">
        <v>0.33750000000000002</v>
      </c>
      <c r="FR6" s="26">
        <f t="shared" ref="FR6:FR21" si="98">((FP6-FP5)/2)+FP5</f>
        <v>55.473977695167292</v>
      </c>
      <c r="FS6" s="38">
        <f t="shared" ref="FS6:FS20" si="99">(FQ6-FQ5)/(FP6-FP5)</f>
        <v>7.220830350751611E-3</v>
      </c>
      <c r="FT6" s="18">
        <v>225</v>
      </c>
      <c r="FU6" s="28">
        <f t="shared" ref="FU6:FU26" si="100">(FT6-100)/(907-100)*381</f>
        <v>59.014869888475836</v>
      </c>
      <c r="FV6" s="13">
        <v>0.27500000000000002</v>
      </c>
      <c r="FW6" s="26">
        <f t="shared" ref="FW6:FW26" si="101">((FU6-FU5)/2)+FU5</f>
        <v>44.85130111524164</v>
      </c>
      <c r="FX6" s="29">
        <f t="shared" ref="FX6:FX25" si="102">(FV6-FV5)/(FU6-FU5)</f>
        <v>4.4127296587926522E-3</v>
      </c>
    </row>
    <row r="7" spans="2:180" x14ac:dyDescent="0.25">
      <c r="B7" s="2">
        <v>112</v>
      </c>
      <c r="C7" s="1">
        <v>0.64521067707438617</v>
      </c>
      <c r="D7" s="7">
        <v>99.5</v>
      </c>
      <c r="E7" s="3">
        <v>8.5909529335329513E-3</v>
      </c>
      <c r="F7" s="52">
        <v>107</v>
      </c>
      <c r="G7" s="1">
        <v>0.62559999999999993</v>
      </c>
      <c r="H7" s="26">
        <f t="shared" si="71"/>
        <v>97</v>
      </c>
      <c r="I7" s="14">
        <f t="shared" si="72"/>
        <v>9.2349999999999984E-3</v>
      </c>
      <c r="J7" s="52">
        <v>109</v>
      </c>
      <c r="K7" s="1">
        <v>0.6885</v>
      </c>
      <c r="L7" s="26">
        <f t="shared" si="73"/>
        <v>97.5</v>
      </c>
      <c r="M7" s="14">
        <f t="shared" si="74"/>
        <v>9.7739130434782613E-3</v>
      </c>
      <c r="N7" s="52">
        <v>111</v>
      </c>
      <c r="O7" s="1">
        <v>0.57789999999999997</v>
      </c>
      <c r="P7" s="26">
        <f t="shared" si="9"/>
        <v>98</v>
      </c>
      <c r="Q7" s="14">
        <f t="shared" si="10"/>
        <v>7.5923076923076933E-3</v>
      </c>
      <c r="R7" s="52">
        <v>127</v>
      </c>
      <c r="S7" s="1">
        <v>0.69279999999999997</v>
      </c>
      <c r="T7" s="26">
        <f t="shared" si="75"/>
        <v>112</v>
      </c>
      <c r="U7" s="14">
        <f t="shared" si="76"/>
        <v>8.43E-3</v>
      </c>
      <c r="V7" s="52">
        <v>114</v>
      </c>
      <c r="W7" s="1">
        <v>0.66680000000000006</v>
      </c>
      <c r="X7" s="26">
        <f t="shared" si="77"/>
        <v>101.5</v>
      </c>
      <c r="Y7" s="14">
        <f t="shared" si="78"/>
        <v>7.6240000000000023E-3</v>
      </c>
      <c r="Z7" s="2">
        <v>341</v>
      </c>
      <c r="AA7" s="12">
        <f t="shared" si="11"/>
        <v>106.86585365853659</v>
      </c>
      <c r="AB7" s="1">
        <v>0.60222333333333333</v>
      </c>
      <c r="AC7" s="26">
        <f t="shared" si="79"/>
        <v>95.25</v>
      </c>
      <c r="AD7" s="14">
        <f t="shared" si="80"/>
        <v>9.460489938757654E-3</v>
      </c>
      <c r="AE7" s="2">
        <v>335</v>
      </c>
      <c r="AF7" s="12">
        <f t="shared" si="12"/>
        <v>103.69866342648845</v>
      </c>
      <c r="AG7" s="1">
        <v>0.59660000000000002</v>
      </c>
      <c r="AH7" s="26">
        <f t="shared" si="81"/>
        <v>91.893681652490883</v>
      </c>
      <c r="AI7" s="14">
        <f t="shared" si="82"/>
        <v>8.2719314497452547E-3</v>
      </c>
      <c r="AJ7" s="2">
        <v>345</v>
      </c>
      <c r="AK7" s="12">
        <f t="shared" si="13"/>
        <v>108.45985401459853</v>
      </c>
      <c r="AL7" s="1">
        <v>0.60455222222222216</v>
      </c>
      <c r="AM7" s="26">
        <f t="shared" si="83"/>
        <v>95.945255474452551</v>
      </c>
      <c r="AN7" s="14">
        <f t="shared" si="84"/>
        <v>8.9198049317909343E-3</v>
      </c>
      <c r="AO7" s="2">
        <v>340</v>
      </c>
      <c r="AP7" s="12">
        <f t="shared" si="14"/>
        <v>108.46320868516285</v>
      </c>
      <c r="AQ7" s="1">
        <v>0.55449479999999995</v>
      </c>
      <c r="AR7" s="26">
        <f t="shared" si="85"/>
        <v>97.892641737032562</v>
      </c>
      <c r="AS7" s="14">
        <f t="shared" si="86"/>
        <v>9.5616820267031746E-3</v>
      </c>
      <c r="AT7" s="2">
        <v>319</v>
      </c>
      <c r="AU7" s="12">
        <f t="shared" si="15"/>
        <v>99.271411338962608</v>
      </c>
      <c r="AV7" s="1">
        <v>0.54010000000000002</v>
      </c>
      <c r="AW7" s="26">
        <f t="shared" si="87"/>
        <v>86.173100120627254</v>
      </c>
      <c r="AX7" s="14">
        <f t="shared" si="88"/>
        <v>5.5083436938803704E-3</v>
      </c>
      <c r="AY7" s="2">
        <v>289</v>
      </c>
      <c r="AZ7" s="12">
        <f t="shared" si="0"/>
        <v>85.483715319662238</v>
      </c>
      <c r="BA7" s="1">
        <v>0.50430555555555556</v>
      </c>
      <c r="BB7" s="26">
        <f t="shared" si="16"/>
        <v>75.142943305186975</v>
      </c>
      <c r="BC7" s="14">
        <f t="shared" si="17"/>
        <v>8.3211066394478471E-3</v>
      </c>
      <c r="BD7" s="2">
        <v>304</v>
      </c>
      <c r="BE7" s="12">
        <f t="shared" si="1"/>
        <v>95.25</v>
      </c>
      <c r="BF7" s="1">
        <v>0.55425472222222227</v>
      </c>
      <c r="BG7" s="26">
        <f t="shared" si="18"/>
        <v>82.643382352941188</v>
      </c>
      <c r="BH7" s="14">
        <f t="shared" si="19"/>
        <v>8.5356404523508674E-3</v>
      </c>
      <c r="BI7" s="2">
        <v>299</v>
      </c>
      <c r="BJ7" s="12">
        <f t="shared" si="20"/>
        <v>90.199753390875458</v>
      </c>
      <c r="BK7" s="1">
        <v>0.49226999999999999</v>
      </c>
      <c r="BL7" s="26">
        <f t="shared" si="89"/>
        <v>79.864364981504309</v>
      </c>
      <c r="BM7" s="14">
        <f t="shared" si="90"/>
        <v>8.9241929133858297E-3</v>
      </c>
      <c r="BN7" s="2">
        <v>301</v>
      </c>
      <c r="BO7" s="12">
        <f t="shared" si="2"/>
        <v>91.139334155363755</v>
      </c>
      <c r="BP7" s="1">
        <v>0.46206999999999998</v>
      </c>
      <c r="BQ7" s="26">
        <f t="shared" si="21"/>
        <v>82.213316892725032</v>
      </c>
      <c r="BR7" s="14">
        <f t="shared" si="22"/>
        <v>8.2181109269236028E-3</v>
      </c>
      <c r="BS7" s="2">
        <v>325</v>
      </c>
      <c r="BT7" s="12">
        <f t="shared" si="23"/>
        <v>102.32301980198021</v>
      </c>
      <c r="BU7" s="1">
        <v>0.61051</v>
      </c>
      <c r="BV7" s="26">
        <f t="shared" si="91"/>
        <v>91.241955445544562</v>
      </c>
      <c r="BW7" s="14">
        <f t="shared" si="92"/>
        <v>9.4675020941531168E-3</v>
      </c>
      <c r="BX7" s="2">
        <v>307</v>
      </c>
      <c r="BY7" s="12">
        <f t="shared" si="24"/>
        <v>94.190358467243513</v>
      </c>
      <c r="BZ7" s="1">
        <v>0.62731492063492067</v>
      </c>
      <c r="CA7" s="26">
        <f t="shared" si="25"/>
        <v>85.24227441285538</v>
      </c>
      <c r="CB7" s="14">
        <f t="shared" si="26"/>
        <v>1.3620172061825607E-2</v>
      </c>
      <c r="CC7" s="2">
        <v>348</v>
      </c>
      <c r="CD7" s="12">
        <f t="shared" si="27"/>
        <v>113.6479217603912</v>
      </c>
      <c r="CE7" s="1">
        <v>0.6983313888888889</v>
      </c>
      <c r="CF7" s="26">
        <f t="shared" si="28"/>
        <v>101.0721271393643</v>
      </c>
      <c r="CG7" s="14">
        <f t="shared" si="29"/>
        <v>9.6911923355259555E-3</v>
      </c>
      <c r="CH7" s="2">
        <v>345</v>
      </c>
      <c r="CI7" s="12">
        <f t="shared" si="30"/>
        <v>111.45532435740515</v>
      </c>
      <c r="CJ7" s="1">
        <v>0.60820000000000007</v>
      </c>
      <c r="CK7" s="26">
        <f t="shared" si="31"/>
        <v>98.864137086903298</v>
      </c>
      <c r="CL7" s="14">
        <f t="shared" si="32"/>
        <v>7.1637406435306689E-3</v>
      </c>
      <c r="CM7" s="2">
        <v>323</v>
      </c>
      <c r="CN7" s="12">
        <f t="shared" si="33"/>
        <v>101.69372693726937</v>
      </c>
      <c r="CO7" s="1">
        <v>0.60839999999999994</v>
      </c>
      <c r="CP7" s="26">
        <f t="shared" si="34"/>
        <v>89.274907749077499</v>
      </c>
      <c r="CQ7" s="14">
        <f t="shared" si="35"/>
        <v>7.6738374684296529E-3</v>
      </c>
      <c r="CR7" s="63">
        <v>349</v>
      </c>
      <c r="CS7" s="12">
        <f t="shared" si="36"/>
        <v>113.87822878228782</v>
      </c>
      <c r="CT7" s="1">
        <v>0.70595199999999991</v>
      </c>
      <c r="CU7" s="26">
        <f t="shared" si="37"/>
        <v>102.16236162361623</v>
      </c>
      <c r="CV7" s="14">
        <f t="shared" si="38"/>
        <v>9.6677436220472431E-3</v>
      </c>
      <c r="CW7" s="2">
        <v>352</v>
      </c>
      <c r="CX7" s="12">
        <f t="shared" si="39"/>
        <v>115.28413284132841</v>
      </c>
      <c r="CY7" s="1">
        <v>0.77376999999999996</v>
      </c>
      <c r="CZ7" s="26">
        <f t="shared" si="40"/>
        <v>102.63099630996311</v>
      </c>
      <c r="DA7" s="14">
        <f t="shared" si="41"/>
        <v>1.0062327209098863E-2</v>
      </c>
      <c r="DB7" s="2">
        <v>349</v>
      </c>
      <c r="DC7" s="12">
        <f t="shared" si="42"/>
        <v>113.73832923832924</v>
      </c>
      <c r="DD7" s="1">
        <v>0.73340000000000005</v>
      </c>
      <c r="DE7" s="26">
        <f t="shared" si="43"/>
        <v>102.27088452088452</v>
      </c>
      <c r="DF7" s="35">
        <f t="shared" si="44"/>
        <v>1.0569050297284267E-2</v>
      </c>
      <c r="DG7" s="2">
        <v>314</v>
      </c>
      <c r="DH7" s="12">
        <f t="shared" si="45"/>
        <v>97.007380073800732</v>
      </c>
      <c r="DI7" s="1">
        <v>0.61199000000000003</v>
      </c>
      <c r="DJ7" s="26">
        <f t="shared" si="46"/>
        <v>86.697416974169741</v>
      </c>
      <c r="DK7" s="14">
        <f t="shared" si="47"/>
        <v>9.4326234788833264E-3</v>
      </c>
      <c r="DL7" s="2">
        <v>372</v>
      </c>
      <c r="DM7" s="12">
        <f t="shared" si="48"/>
        <v>124.65682656826569</v>
      </c>
      <c r="DN7" s="1">
        <v>0.76649999999999996</v>
      </c>
      <c r="DO7" s="26">
        <f t="shared" si="49"/>
        <v>111.53505535055351</v>
      </c>
      <c r="DP7" s="14">
        <f t="shared" si="50"/>
        <v>9.3775449943757014E-3</v>
      </c>
      <c r="DQ7" s="2">
        <v>359</v>
      </c>
      <c r="DR7" s="12">
        <f t="shared" si="3"/>
        <v>118.56457564575646</v>
      </c>
      <c r="DS7" s="1">
        <v>0.76080000000000003</v>
      </c>
      <c r="DT7" s="26">
        <f t="shared" si="51"/>
        <v>105.67712177121771</v>
      </c>
      <c r="DU7" s="35">
        <f t="shared" si="52"/>
        <v>1.0009735146743018E-2</v>
      </c>
      <c r="DV7" s="2">
        <v>350</v>
      </c>
      <c r="DW7" s="12">
        <f t="shared" si="53"/>
        <v>114.01847290640394</v>
      </c>
      <c r="DX7" s="1">
        <v>0.72619999999999996</v>
      </c>
      <c r="DY7" s="26">
        <f t="shared" si="54"/>
        <v>100.17672413793105</v>
      </c>
      <c r="DZ7" s="14">
        <f t="shared" si="55"/>
        <v>9.9048178299746426E-3</v>
      </c>
      <c r="EA7" s="2">
        <v>360</v>
      </c>
      <c r="EB7" s="12">
        <f t="shared" si="56"/>
        <v>119.17980295566502</v>
      </c>
      <c r="EC7" s="1">
        <v>0.82630000000000003</v>
      </c>
      <c r="ED7" s="26">
        <f t="shared" si="57"/>
        <v>106.04187192118226</v>
      </c>
      <c r="EE7" s="14">
        <f t="shared" si="58"/>
        <v>1.0690419947506566E-2</v>
      </c>
      <c r="EF7" s="2">
        <v>344</v>
      </c>
      <c r="EG7" s="12">
        <f t="shared" si="4"/>
        <v>115.19702602230484</v>
      </c>
      <c r="EH7" s="1">
        <v>0.74229999999999996</v>
      </c>
      <c r="EI7" s="26">
        <f t="shared" si="59"/>
        <v>102.21375464684016</v>
      </c>
      <c r="EJ7" s="14">
        <f t="shared" si="60"/>
        <v>9.7240515390121639E-3</v>
      </c>
      <c r="EK7" s="2">
        <v>330</v>
      </c>
      <c r="EL7" s="12">
        <f t="shared" si="5"/>
        <v>108.58736059479554</v>
      </c>
      <c r="EM7" s="1">
        <v>0.74309999999999998</v>
      </c>
      <c r="EN7" s="26">
        <f t="shared" si="61"/>
        <v>97.020446096654268</v>
      </c>
      <c r="EO7" s="14">
        <f t="shared" si="62"/>
        <v>9.8859553270126948E-3</v>
      </c>
      <c r="EP7" s="2">
        <v>348</v>
      </c>
      <c r="EQ7" s="12">
        <f t="shared" si="6"/>
        <v>117.37639751552794</v>
      </c>
      <c r="ER7" s="1">
        <v>0.85060000000000002</v>
      </c>
      <c r="ES7" s="26">
        <f t="shared" si="63"/>
        <v>103.17763975155279</v>
      </c>
      <c r="ET7" s="35">
        <f t="shared" si="64"/>
        <v>1.0490354330708666E-2</v>
      </c>
      <c r="EU7" s="2">
        <v>337</v>
      </c>
      <c r="EV7" s="12">
        <f t="shared" si="7"/>
        <v>111.75371287128712</v>
      </c>
      <c r="EW7" s="1">
        <v>0.78159999999999996</v>
      </c>
      <c r="EX7" s="26">
        <f t="shared" si="65"/>
        <v>98.314975247524757</v>
      </c>
      <c r="EY7" s="14">
        <f t="shared" si="66"/>
        <v>1.0317189298706087E-2</v>
      </c>
      <c r="EZ7" s="18">
        <v>345</v>
      </c>
      <c r="FA7" s="28">
        <f t="shared" si="8"/>
        <v>115.66914498141264</v>
      </c>
      <c r="FB7" s="13">
        <v>0.77500000000000002</v>
      </c>
      <c r="FC7" s="26">
        <f t="shared" si="67"/>
        <v>102.0957249070632</v>
      </c>
      <c r="FD7" s="29">
        <f t="shared" si="68"/>
        <v>1.0130092434097912E-2</v>
      </c>
      <c r="FE7" s="18">
        <v>355</v>
      </c>
      <c r="FF7" s="28">
        <f t="shared" si="69"/>
        <v>120.39033457249072</v>
      </c>
      <c r="FG7" s="13">
        <v>0.93</v>
      </c>
      <c r="FH7" s="26">
        <f t="shared" si="93"/>
        <v>110.94795539033458</v>
      </c>
      <c r="FI7" s="38">
        <f t="shared" si="70"/>
        <v>1.2179133858267716E-2</v>
      </c>
      <c r="FJ7" s="2">
        <v>325</v>
      </c>
      <c r="FK7" s="12">
        <f t="shared" si="94"/>
        <v>106.22676579925651</v>
      </c>
      <c r="FL7" s="1">
        <v>0.7</v>
      </c>
      <c r="FM7" s="26">
        <f t="shared" si="95"/>
        <v>92.063197026022308</v>
      </c>
      <c r="FN7" s="35">
        <f t="shared" si="96"/>
        <v>1.0237532808398947E-2</v>
      </c>
      <c r="FO7" s="18">
        <v>295</v>
      </c>
      <c r="FP7" s="28">
        <f t="shared" si="97"/>
        <v>92.063197026022308</v>
      </c>
      <c r="FQ7" s="13">
        <v>0.57499999999999996</v>
      </c>
      <c r="FR7" s="26">
        <f t="shared" si="98"/>
        <v>80.260223048327134</v>
      </c>
      <c r="FS7" s="38">
        <f t="shared" si="99"/>
        <v>1.0061023622047241E-2</v>
      </c>
      <c r="FT7" s="18">
        <v>255</v>
      </c>
      <c r="FU7" s="28">
        <f t="shared" si="100"/>
        <v>73.178438661710032</v>
      </c>
      <c r="FV7" s="13">
        <v>0.5</v>
      </c>
      <c r="FW7" s="26">
        <f t="shared" si="101"/>
        <v>66.096654275092931</v>
      </c>
      <c r="FX7" s="29">
        <f t="shared" si="102"/>
        <v>1.5885826771653545E-2</v>
      </c>
    </row>
    <row r="8" spans="2:180" x14ac:dyDescent="0.25">
      <c r="B8" s="2">
        <v>132</v>
      </c>
      <c r="C8" s="1">
        <v>0.85322104821265088</v>
      </c>
      <c r="D8" s="7">
        <v>122</v>
      </c>
      <c r="E8" s="3">
        <v>1.0400518556913237E-2</v>
      </c>
      <c r="F8" s="52">
        <v>127</v>
      </c>
      <c r="G8" s="1">
        <v>0.82439999999999991</v>
      </c>
      <c r="H8" s="26">
        <f t="shared" si="71"/>
        <v>117</v>
      </c>
      <c r="I8" s="14">
        <f t="shared" si="72"/>
        <v>9.9399999999999992E-3</v>
      </c>
      <c r="J8" s="52">
        <v>129</v>
      </c>
      <c r="K8" s="1">
        <v>0.90710000000000002</v>
      </c>
      <c r="L8" s="26">
        <f t="shared" si="73"/>
        <v>119</v>
      </c>
      <c r="M8" s="14">
        <f t="shared" si="74"/>
        <v>1.093E-2</v>
      </c>
      <c r="N8" s="52">
        <v>131</v>
      </c>
      <c r="O8" s="1">
        <v>0.79200000000000004</v>
      </c>
      <c r="P8" s="26">
        <f t="shared" si="9"/>
        <v>121</v>
      </c>
      <c r="Q8" s="14">
        <f t="shared" si="10"/>
        <v>1.0705000000000003E-2</v>
      </c>
      <c r="R8" s="52">
        <v>147</v>
      </c>
      <c r="S8" s="1">
        <v>0.94609999999999994</v>
      </c>
      <c r="T8" s="26">
        <f t="shared" si="75"/>
        <v>137</v>
      </c>
      <c r="U8" s="14">
        <f t="shared" si="76"/>
        <v>1.2664999999999999E-2</v>
      </c>
      <c r="V8" s="52">
        <v>139</v>
      </c>
      <c r="W8" s="1">
        <v>0.80720000000000003</v>
      </c>
      <c r="X8" s="26">
        <f t="shared" si="77"/>
        <v>126.5</v>
      </c>
      <c r="Y8" s="14">
        <f t="shared" si="78"/>
        <v>5.6159999999999986E-3</v>
      </c>
      <c r="Z8" s="2">
        <v>382</v>
      </c>
      <c r="AA8" s="12">
        <f t="shared" si="11"/>
        <v>125.91585365853659</v>
      </c>
      <c r="AB8" s="1">
        <v>0.79359000000000002</v>
      </c>
      <c r="AC8" s="26">
        <f t="shared" si="79"/>
        <v>116.3908536585366</v>
      </c>
      <c r="AD8" s="14">
        <f t="shared" si="80"/>
        <v>1.0045494313210852E-2</v>
      </c>
      <c r="AE8" s="2">
        <v>381</v>
      </c>
      <c r="AF8" s="12">
        <f t="shared" si="12"/>
        <v>124.99392466585662</v>
      </c>
      <c r="AG8" s="1">
        <v>0.80610000000000004</v>
      </c>
      <c r="AH8" s="26">
        <f t="shared" si="81"/>
        <v>114.34629404617255</v>
      </c>
      <c r="AI8" s="14">
        <f t="shared" si="82"/>
        <v>9.837869451101218E-3</v>
      </c>
      <c r="AJ8" s="2">
        <v>396</v>
      </c>
      <c r="AK8" s="12">
        <f t="shared" si="13"/>
        <v>132.0985401459854</v>
      </c>
      <c r="AL8" s="1">
        <v>0.84613422222222212</v>
      </c>
      <c r="AM8" s="26">
        <f t="shared" si="83"/>
        <v>120.27919708029196</v>
      </c>
      <c r="AN8" s="14">
        <f t="shared" si="84"/>
        <v>1.0219772734290564E-2</v>
      </c>
      <c r="AO8" s="2">
        <v>379</v>
      </c>
      <c r="AP8" s="12">
        <f t="shared" si="14"/>
        <v>126.38721351025332</v>
      </c>
      <c r="AQ8" s="1">
        <v>0.75724379999999991</v>
      </c>
      <c r="AR8" s="26">
        <f t="shared" si="85"/>
        <v>117.42521109770809</v>
      </c>
      <c r="AS8" s="14">
        <f t="shared" si="86"/>
        <v>1.1311590349283265E-2</v>
      </c>
      <c r="AT8" s="2">
        <v>363</v>
      </c>
      <c r="AU8" s="12">
        <f t="shared" si="15"/>
        <v>119.49336550060313</v>
      </c>
      <c r="AV8" s="1">
        <v>0.75770000000000004</v>
      </c>
      <c r="AW8" s="26">
        <f t="shared" si="87"/>
        <v>109.38238841978287</v>
      </c>
      <c r="AX8" s="14">
        <f t="shared" si="88"/>
        <v>1.0760582199952282E-2</v>
      </c>
      <c r="AY8" s="2">
        <v>333</v>
      </c>
      <c r="AZ8" s="12">
        <f t="shared" si="0"/>
        <v>105.70566948130278</v>
      </c>
      <c r="BA8" s="1">
        <v>0.72274333333333329</v>
      </c>
      <c r="BB8" s="26">
        <f t="shared" si="16"/>
        <v>95.594692400482501</v>
      </c>
      <c r="BC8" s="14">
        <f t="shared" si="17"/>
        <v>1.0802011320554621E-2</v>
      </c>
      <c r="BD8" s="2">
        <v>348</v>
      </c>
      <c r="BE8" s="12">
        <f t="shared" si="1"/>
        <v>115.79411764705881</v>
      </c>
      <c r="BF8" s="1">
        <v>0.76701027777777786</v>
      </c>
      <c r="BG8" s="26">
        <f t="shared" si="18"/>
        <v>105.52205882352941</v>
      </c>
      <c r="BH8" s="14">
        <f t="shared" si="19"/>
        <v>1.0356032768631201E-2</v>
      </c>
      <c r="BI8" s="2">
        <v>344</v>
      </c>
      <c r="BJ8" s="12">
        <f t="shared" si="20"/>
        <v>111.34032059186191</v>
      </c>
      <c r="BK8" s="1">
        <v>0.70054000000000005</v>
      </c>
      <c r="BL8" s="26">
        <f t="shared" si="89"/>
        <v>100.77003699136868</v>
      </c>
      <c r="BM8" s="14">
        <f t="shared" si="90"/>
        <v>9.8516751239428359E-3</v>
      </c>
      <c r="BN8" s="2">
        <v>342</v>
      </c>
      <c r="BO8" s="12">
        <f t="shared" si="2"/>
        <v>110.40073982737361</v>
      </c>
      <c r="BP8" s="1">
        <v>0.62722</v>
      </c>
      <c r="BQ8" s="26">
        <f t="shared" si="21"/>
        <v>100.77003699136868</v>
      </c>
      <c r="BR8" s="14">
        <f t="shared" si="22"/>
        <v>8.5741405799884818E-3</v>
      </c>
      <c r="BS8" s="2">
        <v>357</v>
      </c>
      <c r="BT8" s="12">
        <f t="shared" si="23"/>
        <v>117.41212871287128</v>
      </c>
      <c r="BU8" s="1">
        <v>0.75807000000000002</v>
      </c>
      <c r="BV8" s="26">
        <f t="shared" si="91"/>
        <v>109.86757425742574</v>
      </c>
      <c r="BW8" s="14">
        <f t="shared" si="92"/>
        <v>9.7792388451443703E-3</v>
      </c>
      <c r="BX8" s="2">
        <v>347</v>
      </c>
      <c r="BY8" s="12">
        <f t="shared" si="24"/>
        <v>113.02843016069221</v>
      </c>
      <c r="BZ8" s="1">
        <v>0.82234158730158735</v>
      </c>
      <c r="CA8" s="26">
        <f t="shared" si="25"/>
        <v>103.60939431396787</v>
      </c>
      <c r="CB8" s="14">
        <f t="shared" si="26"/>
        <v>1.0352793525809277E-2</v>
      </c>
      <c r="CC8" s="2">
        <v>397</v>
      </c>
      <c r="CD8" s="12">
        <f t="shared" si="27"/>
        <v>136.47066014669926</v>
      </c>
      <c r="CE8" s="1">
        <v>0.93805138888888884</v>
      </c>
      <c r="CF8" s="26">
        <f t="shared" si="28"/>
        <v>125.05929095354523</v>
      </c>
      <c r="CG8" s="14">
        <f t="shared" si="29"/>
        <v>1.0503559912153839E-2</v>
      </c>
      <c r="CH8" s="2">
        <v>391</v>
      </c>
      <c r="CI8" s="12">
        <f t="shared" si="30"/>
        <v>132.90697674418604</v>
      </c>
      <c r="CJ8" s="1">
        <v>0.83490000000000009</v>
      </c>
      <c r="CK8" s="26">
        <f t="shared" si="31"/>
        <v>122.18115055079559</v>
      </c>
      <c r="CL8" s="14">
        <f t="shared" si="32"/>
        <v>1.0567950473582114E-2</v>
      </c>
      <c r="CM8" s="2">
        <v>368</v>
      </c>
      <c r="CN8" s="12">
        <f t="shared" si="33"/>
        <v>122.78228782287823</v>
      </c>
      <c r="CO8" s="1">
        <v>0.80209999999999992</v>
      </c>
      <c r="CP8" s="26">
        <f t="shared" si="34"/>
        <v>112.23800738007381</v>
      </c>
      <c r="CQ8" s="14">
        <f t="shared" si="35"/>
        <v>9.185074365704286E-3</v>
      </c>
      <c r="CR8" s="63">
        <v>397</v>
      </c>
      <c r="CS8" s="12">
        <f t="shared" si="36"/>
        <v>136.37269372693726</v>
      </c>
      <c r="CT8" s="1">
        <v>0.95098499999999997</v>
      </c>
      <c r="CU8" s="26">
        <f t="shared" si="37"/>
        <v>125.12546125461253</v>
      </c>
      <c r="CV8" s="14">
        <f t="shared" si="38"/>
        <v>1.0893035269028878E-2</v>
      </c>
      <c r="CW8" s="2">
        <v>419</v>
      </c>
      <c r="CX8" s="12">
        <f t="shared" si="39"/>
        <v>146.68265682656826</v>
      </c>
      <c r="CY8" s="1">
        <v>1.1534599999999999</v>
      </c>
      <c r="CZ8" s="26">
        <f t="shared" si="40"/>
        <v>130.98339483394835</v>
      </c>
      <c r="DA8" s="14">
        <f t="shared" si="41"/>
        <v>1.2092606651780469E-2</v>
      </c>
      <c r="DB8" s="2">
        <v>395</v>
      </c>
      <c r="DC8" s="12">
        <f t="shared" si="42"/>
        <v>135.26904176904179</v>
      </c>
      <c r="DD8" s="1">
        <v>0.97199999999999998</v>
      </c>
      <c r="DE8" s="26">
        <f t="shared" si="43"/>
        <v>124.50368550368552</v>
      </c>
      <c r="DF8" s="35">
        <f t="shared" si="44"/>
        <v>1.1081844117311409E-2</v>
      </c>
      <c r="DG8" s="2">
        <v>360</v>
      </c>
      <c r="DH8" s="12">
        <f t="shared" si="45"/>
        <v>118.56457564575646</v>
      </c>
      <c r="DI8" s="1">
        <v>0.82121999999999995</v>
      </c>
      <c r="DJ8" s="26">
        <f t="shared" si="46"/>
        <v>107.7859778597786</v>
      </c>
      <c r="DK8" s="14">
        <f t="shared" si="47"/>
        <v>9.7058079424854407E-3</v>
      </c>
      <c r="DL8" s="2">
        <v>420</v>
      </c>
      <c r="DM8" s="12">
        <f t="shared" si="48"/>
        <v>147.15129151291512</v>
      </c>
      <c r="DN8" s="1">
        <v>1.0335000000000001</v>
      </c>
      <c r="DO8" s="26">
        <f t="shared" si="49"/>
        <v>135.9040590405904</v>
      </c>
      <c r="DP8" s="14">
        <f t="shared" si="50"/>
        <v>1.186958661417324E-2</v>
      </c>
      <c r="DQ8" s="2">
        <v>412</v>
      </c>
      <c r="DR8" s="12">
        <f t="shared" si="3"/>
        <v>143.40221402214021</v>
      </c>
      <c r="DS8" s="1">
        <v>1.0519000000000001</v>
      </c>
      <c r="DT8" s="26">
        <f t="shared" si="51"/>
        <v>130.98339483394835</v>
      </c>
      <c r="DU8" s="35">
        <f t="shared" si="52"/>
        <v>1.1720115881741204E-2</v>
      </c>
      <c r="DV8" s="2">
        <v>398</v>
      </c>
      <c r="DW8" s="12">
        <f t="shared" si="53"/>
        <v>136.54064039408865</v>
      </c>
      <c r="DX8" s="1">
        <v>0.97950000000000004</v>
      </c>
      <c r="DY8" s="26">
        <f t="shared" si="54"/>
        <v>125.27955665024629</v>
      </c>
      <c r="DZ8" s="14">
        <f t="shared" si="55"/>
        <v>1.1246697287839032E-2</v>
      </c>
      <c r="EA8" s="2">
        <v>405</v>
      </c>
      <c r="EB8" s="12">
        <f t="shared" si="56"/>
        <v>140.29433497536948</v>
      </c>
      <c r="EC8" s="1">
        <v>1.0844</v>
      </c>
      <c r="ED8" s="26">
        <f t="shared" si="57"/>
        <v>129.73706896551727</v>
      </c>
      <c r="EE8" s="14">
        <f t="shared" si="58"/>
        <v>1.2223808690580332E-2</v>
      </c>
      <c r="EF8" s="2">
        <v>392</v>
      </c>
      <c r="EG8" s="12">
        <f t="shared" si="4"/>
        <v>137.85873605947955</v>
      </c>
      <c r="EH8" s="1">
        <v>1.0073000000000001</v>
      </c>
      <c r="EI8" s="26">
        <f t="shared" si="59"/>
        <v>126.5278810408922</v>
      </c>
      <c r="EJ8" s="14">
        <f t="shared" si="60"/>
        <v>1.1693733595800533E-2</v>
      </c>
      <c r="EK8" s="2">
        <v>381</v>
      </c>
      <c r="EL8" s="12">
        <f t="shared" si="5"/>
        <v>132.66542750929366</v>
      </c>
      <c r="EM8" s="1">
        <v>1.0139</v>
      </c>
      <c r="EN8" s="26">
        <f t="shared" si="61"/>
        <v>120.6263940520446</v>
      </c>
      <c r="EO8" s="14">
        <f t="shared" si="62"/>
        <v>1.1246750038598126E-2</v>
      </c>
      <c r="EP8" s="2">
        <v>410</v>
      </c>
      <c r="EQ8" s="12">
        <f t="shared" si="6"/>
        <v>146.72049689440993</v>
      </c>
      <c r="ER8" s="1">
        <v>1.1863999999999999</v>
      </c>
      <c r="ES8" s="26">
        <f t="shared" si="63"/>
        <v>132.04844720496894</v>
      </c>
      <c r="ET8" s="35">
        <f t="shared" si="64"/>
        <v>1.1443527220387767E-2</v>
      </c>
      <c r="EU8" s="2">
        <v>384</v>
      </c>
      <c r="EV8" s="12">
        <f t="shared" si="7"/>
        <v>133.91584158415841</v>
      </c>
      <c r="EW8" s="1">
        <v>1.0513999999999999</v>
      </c>
      <c r="EX8" s="26">
        <f t="shared" si="65"/>
        <v>122.83477722772277</v>
      </c>
      <c r="EY8" s="14">
        <f t="shared" si="66"/>
        <v>1.2173920813089847E-2</v>
      </c>
      <c r="EZ8" s="18">
        <v>390</v>
      </c>
      <c r="FA8" s="28">
        <f t="shared" si="8"/>
        <v>136.91449814126395</v>
      </c>
      <c r="FB8" s="13">
        <v>1.05</v>
      </c>
      <c r="FC8" s="26">
        <f t="shared" si="67"/>
        <v>126.2918215613383</v>
      </c>
      <c r="FD8" s="29">
        <f t="shared" si="68"/>
        <v>1.2944006999125108E-2</v>
      </c>
      <c r="FE8" s="18">
        <v>390</v>
      </c>
      <c r="FF8" s="28">
        <f t="shared" si="69"/>
        <v>136.91449814126395</v>
      </c>
      <c r="FG8" s="13">
        <v>1.1399999999999999</v>
      </c>
      <c r="FH8" s="26">
        <f t="shared" si="93"/>
        <v>128.65241635687732</v>
      </c>
      <c r="FI8" s="38">
        <f t="shared" si="70"/>
        <v>1.2708661417322827E-2</v>
      </c>
      <c r="FJ8" s="2">
        <v>372.5</v>
      </c>
      <c r="FK8" s="12">
        <f t="shared" si="94"/>
        <v>128.65241635687732</v>
      </c>
      <c r="FL8" s="1">
        <v>1</v>
      </c>
      <c r="FM8" s="26">
        <f t="shared" si="95"/>
        <v>117.43959107806691</v>
      </c>
      <c r="FN8" s="35">
        <f t="shared" si="96"/>
        <v>1.3377538334024041E-2</v>
      </c>
      <c r="FO8" s="18">
        <v>335</v>
      </c>
      <c r="FP8" s="28">
        <f t="shared" si="97"/>
        <v>110.94795539033456</v>
      </c>
      <c r="FQ8" s="13">
        <v>0.8</v>
      </c>
      <c r="FR8" s="26">
        <f t="shared" si="98"/>
        <v>101.50557620817844</v>
      </c>
      <c r="FS8" s="38">
        <f t="shared" si="99"/>
        <v>1.1914370078740175E-2</v>
      </c>
      <c r="FT8" s="18">
        <v>315</v>
      </c>
      <c r="FU8" s="28">
        <f t="shared" si="100"/>
        <v>101.50557620817844</v>
      </c>
      <c r="FV8" s="13">
        <v>0.77500000000000002</v>
      </c>
      <c r="FW8" s="26">
        <f t="shared" si="101"/>
        <v>87.342007434944236</v>
      </c>
      <c r="FX8" s="29">
        <f t="shared" si="102"/>
        <v>9.7080052493438308E-3</v>
      </c>
    </row>
    <row r="9" spans="2:180" x14ac:dyDescent="0.25">
      <c r="B9" s="2">
        <v>152</v>
      </c>
      <c r="C9" s="1">
        <v>1.0707802519822893</v>
      </c>
      <c r="D9" s="7">
        <v>142</v>
      </c>
      <c r="E9" s="3">
        <v>1.0877960188481924E-2</v>
      </c>
      <c r="F9" s="52">
        <v>147</v>
      </c>
      <c r="G9" s="1">
        <v>1.0466</v>
      </c>
      <c r="H9" s="26">
        <f t="shared" si="71"/>
        <v>137</v>
      </c>
      <c r="I9" s="14">
        <f t="shared" si="72"/>
        <v>1.1110000000000004E-2</v>
      </c>
      <c r="J9" s="52">
        <v>149</v>
      </c>
      <c r="K9" s="1">
        <v>1.1381000000000001</v>
      </c>
      <c r="L9" s="26">
        <f t="shared" si="73"/>
        <v>139</v>
      </c>
      <c r="M9" s="14">
        <f t="shared" si="74"/>
        <v>1.1550000000000005E-2</v>
      </c>
      <c r="N9" s="52">
        <v>151</v>
      </c>
      <c r="O9" s="1">
        <v>1.0167999999999999</v>
      </c>
      <c r="P9" s="26">
        <f t="shared" si="9"/>
        <v>141</v>
      </c>
      <c r="Q9" s="14">
        <f t="shared" si="10"/>
        <v>1.1239999999999995E-2</v>
      </c>
      <c r="R9" s="52">
        <v>162</v>
      </c>
      <c r="S9" s="1">
        <v>1.1278999999999999</v>
      </c>
      <c r="T9" s="26">
        <f t="shared" si="75"/>
        <v>154.5</v>
      </c>
      <c r="U9" s="14">
        <f t="shared" si="76"/>
        <v>1.2119999999999997E-2</v>
      </c>
      <c r="V9" s="52">
        <v>159</v>
      </c>
      <c r="W9" s="1">
        <v>0.97720000000000007</v>
      </c>
      <c r="X9" s="26">
        <f t="shared" si="77"/>
        <v>149</v>
      </c>
      <c r="Y9" s="14">
        <f t="shared" si="78"/>
        <v>8.5000000000000023E-3</v>
      </c>
      <c r="Z9" s="2">
        <v>436</v>
      </c>
      <c r="AA9" s="12">
        <f t="shared" si="11"/>
        <v>151.0060975609756</v>
      </c>
      <c r="AB9" s="1">
        <v>1.0450533333333334</v>
      </c>
      <c r="AC9" s="26">
        <f t="shared" si="79"/>
        <v>138.4609756097561</v>
      </c>
      <c r="AD9" s="14">
        <f t="shared" si="80"/>
        <v>1.0022355075985877E-2</v>
      </c>
      <c r="AE9" s="2">
        <v>420</v>
      </c>
      <c r="AF9" s="12">
        <f t="shared" si="12"/>
        <v>143.048602673147</v>
      </c>
      <c r="AG9" s="1">
        <v>1.0052000000000001</v>
      </c>
      <c r="AH9" s="26">
        <f t="shared" si="81"/>
        <v>134.02126366950182</v>
      </c>
      <c r="AI9" s="14">
        <f t="shared" si="82"/>
        <v>1.1027612894542045E-2</v>
      </c>
      <c r="AJ9" s="2">
        <v>435</v>
      </c>
      <c r="AK9" s="12">
        <f t="shared" si="13"/>
        <v>150.17518248175182</v>
      </c>
      <c r="AL9" s="1">
        <v>1.0872704722222222</v>
      </c>
      <c r="AM9" s="26">
        <f t="shared" si="83"/>
        <v>141.13686131386862</v>
      </c>
      <c r="AN9" s="14">
        <f t="shared" si="84"/>
        <v>1.3339659297395522E-2</v>
      </c>
      <c r="AO9" s="2">
        <v>412</v>
      </c>
      <c r="AP9" s="12">
        <f t="shared" si="14"/>
        <v>141.5536791314837</v>
      </c>
      <c r="AQ9" s="1">
        <v>0.93733610000000001</v>
      </c>
      <c r="AR9" s="26">
        <f t="shared" si="85"/>
        <v>133.97044632086852</v>
      </c>
      <c r="AS9" s="14">
        <f t="shared" si="86"/>
        <v>1.18743749860813E-2</v>
      </c>
      <c r="AT9" s="2">
        <v>402</v>
      </c>
      <c r="AU9" s="12">
        <f t="shared" si="15"/>
        <v>137.41737032569361</v>
      </c>
      <c r="AV9" s="1">
        <v>0.97599999999999998</v>
      </c>
      <c r="AW9" s="26">
        <f t="shared" si="87"/>
        <v>128.45536791314836</v>
      </c>
      <c r="AX9" s="14">
        <f t="shared" si="88"/>
        <v>1.2179197792583611E-2</v>
      </c>
      <c r="AY9" s="2">
        <v>374</v>
      </c>
      <c r="AZ9" s="12">
        <f t="shared" si="0"/>
        <v>124.54885404101327</v>
      </c>
      <c r="BA9" s="1">
        <v>0.9661022222222222</v>
      </c>
      <c r="BB9" s="26">
        <f t="shared" si="16"/>
        <v>115.12726176115802</v>
      </c>
      <c r="BC9" s="14">
        <f t="shared" si="17"/>
        <v>1.2914955437480885E-2</v>
      </c>
      <c r="BD9" s="2">
        <v>389</v>
      </c>
      <c r="BE9" s="12">
        <f t="shared" si="1"/>
        <v>134.9375</v>
      </c>
      <c r="BF9" s="1">
        <v>0.96615472222222232</v>
      </c>
      <c r="BG9" s="26">
        <f t="shared" si="18"/>
        <v>125.36580882352941</v>
      </c>
      <c r="BH9" s="14">
        <f t="shared" si="19"/>
        <v>1.0402782579006887E-2</v>
      </c>
      <c r="BI9" s="2">
        <v>388</v>
      </c>
      <c r="BJ9" s="12">
        <f t="shared" si="20"/>
        <v>132.01109741060418</v>
      </c>
      <c r="BK9" s="1">
        <v>0.87197999999999998</v>
      </c>
      <c r="BL9" s="26">
        <f t="shared" si="89"/>
        <v>121.67570900123305</v>
      </c>
      <c r="BM9" s="14">
        <f t="shared" si="90"/>
        <v>8.2938344070627602E-3</v>
      </c>
      <c r="BN9" s="2">
        <v>388</v>
      </c>
      <c r="BO9" s="12">
        <f t="shared" si="2"/>
        <v>132.01109741060418</v>
      </c>
      <c r="BP9" s="1">
        <v>0.83716999999999997</v>
      </c>
      <c r="BQ9" s="26">
        <f t="shared" si="21"/>
        <v>121.2059186189889</v>
      </c>
      <c r="BR9" s="14">
        <f t="shared" si="22"/>
        <v>9.7152487732511741E-3</v>
      </c>
      <c r="BS9" s="2">
        <v>396</v>
      </c>
      <c r="BT9" s="12">
        <f t="shared" si="23"/>
        <v>135.80198019801981</v>
      </c>
      <c r="BU9" s="1">
        <v>0.96672999999999998</v>
      </c>
      <c r="BV9" s="26">
        <f t="shared" si="91"/>
        <v>126.60705445544554</v>
      </c>
      <c r="BW9" s="14">
        <f t="shared" si="92"/>
        <v>1.1346475536711748E-2</v>
      </c>
      <c r="BX9" s="2">
        <v>384</v>
      </c>
      <c r="BY9" s="12">
        <f t="shared" si="24"/>
        <v>130.45364647713225</v>
      </c>
      <c r="BZ9" s="1">
        <v>1.0276415873015874</v>
      </c>
      <c r="CA9" s="26">
        <f t="shared" si="25"/>
        <v>121.74103831891223</v>
      </c>
      <c r="CB9" s="14">
        <f t="shared" si="26"/>
        <v>1.1781776264453436E-2</v>
      </c>
      <c r="CC9" s="2">
        <v>435</v>
      </c>
      <c r="CD9" s="12">
        <f t="shared" si="27"/>
        <v>154.16992665036676</v>
      </c>
      <c r="CE9" s="1">
        <v>1.1407202777777776</v>
      </c>
      <c r="CF9" s="26">
        <f t="shared" si="28"/>
        <v>145.32029339853301</v>
      </c>
      <c r="CG9" s="14">
        <f t="shared" si="29"/>
        <v>1.1450694233396246E-2</v>
      </c>
      <c r="CH9" s="2">
        <v>438</v>
      </c>
      <c r="CI9" s="12">
        <f t="shared" si="30"/>
        <v>154.82496940024481</v>
      </c>
      <c r="CJ9" s="1">
        <v>1.0471000000000001</v>
      </c>
      <c r="CK9" s="26">
        <f t="shared" si="31"/>
        <v>143.86597307221541</v>
      </c>
      <c r="CL9" s="14">
        <f t="shared" si="32"/>
        <v>9.6815435304629417E-3</v>
      </c>
      <c r="CM9" s="2">
        <v>413</v>
      </c>
      <c r="CN9" s="12">
        <f t="shared" si="33"/>
        <v>143.87084870848707</v>
      </c>
      <c r="CO9" s="1">
        <v>1.0085999999999999</v>
      </c>
      <c r="CP9" s="26">
        <f t="shared" si="34"/>
        <v>133.32656826568265</v>
      </c>
      <c r="CQ9" s="14">
        <f t="shared" si="35"/>
        <v>9.7920384951881087E-3</v>
      </c>
      <c r="CR9" s="63">
        <v>443</v>
      </c>
      <c r="CS9" s="12">
        <f t="shared" si="36"/>
        <v>157.92988929889299</v>
      </c>
      <c r="CT9" s="1">
        <v>1.2030689999999999</v>
      </c>
      <c r="CU9" s="26">
        <f t="shared" si="37"/>
        <v>147.15129151291512</v>
      </c>
      <c r="CV9" s="14">
        <f t="shared" si="38"/>
        <v>1.1693728859979451E-2</v>
      </c>
      <c r="CW9" s="2">
        <v>461</v>
      </c>
      <c r="CX9" s="12">
        <f t="shared" si="39"/>
        <v>166.36531365313655</v>
      </c>
      <c r="CY9" s="1">
        <v>1.4055200000000001</v>
      </c>
      <c r="CZ9" s="26">
        <f t="shared" si="40"/>
        <v>156.52398523985241</v>
      </c>
      <c r="DA9" s="14">
        <f t="shared" si="41"/>
        <v>1.2806197975253085E-2</v>
      </c>
      <c r="DB9" s="2">
        <v>443</v>
      </c>
      <c r="DC9" s="12">
        <f t="shared" si="42"/>
        <v>157.73587223587225</v>
      </c>
      <c r="DD9" s="1">
        <v>1.2492000000000001</v>
      </c>
      <c r="DE9" s="26">
        <f t="shared" si="43"/>
        <v>146.50245700245702</v>
      </c>
      <c r="DF9" s="35">
        <f t="shared" si="44"/>
        <v>1.2338188976377963E-2</v>
      </c>
      <c r="DG9" s="2">
        <v>407</v>
      </c>
      <c r="DH9" s="12">
        <f t="shared" si="45"/>
        <v>140.59040590405905</v>
      </c>
      <c r="DI9" s="1">
        <v>1.0868199999999999</v>
      </c>
      <c r="DJ9" s="26">
        <f t="shared" si="46"/>
        <v>129.57749077490774</v>
      </c>
      <c r="DK9" s="14">
        <f t="shared" si="47"/>
        <v>1.2058569274585351E-2</v>
      </c>
      <c r="DL9" s="2">
        <v>465</v>
      </c>
      <c r="DM9" s="12">
        <f t="shared" si="48"/>
        <v>168.23985239852399</v>
      </c>
      <c r="DN9" s="1">
        <v>1.2747999999999999</v>
      </c>
      <c r="DO9" s="26">
        <f t="shared" si="49"/>
        <v>157.69557195571957</v>
      </c>
      <c r="DP9" s="14">
        <f t="shared" si="50"/>
        <v>1.1442222222222208E-2</v>
      </c>
      <c r="DQ9" s="2">
        <v>463</v>
      </c>
      <c r="DR9" s="12">
        <f t="shared" si="3"/>
        <v>167.30258302583024</v>
      </c>
      <c r="DS9" s="1">
        <v>1.355</v>
      </c>
      <c r="DT9" s="26">
        <f t="shared" si="51"/>
        <v>155.35239852398524</v>
      </c>
      <c r="DU9" s="35">
        <f t="shared" si="52"/>
        <v>1.2681812567546703E-2</v>
      </c>
      <c r="DV9" s="2">
        <v>441</v>
      </c>
      <c r="DW9" s="12">
        <f t="shared" si="53"/>
        <v>156.71674876847291</v>
      </c>
      <c r="DX9" s="1">
        <v>1.2445999999999999</v>
      </c>
      <c r="DY9" s="26">
        <f t="shared" si="54"/>
        <v>146.6286945812808</v>
      </c>
      <c r="DZ9" s="14">
        <f t="shared" si="55"/>
        <v>1.3139302935970194E-2</v>
      </c>
      <c r="EA9" s="2">
        <v>455</v>
      </c>
      <c r="EB9" s="12">
        <f t="shared" si="56"/>
        <v>163.75492610837438</v>
      </c>
      <c r="EC9" s="1">
        <v>1.3897999999999999</v>
      </c>
      <c r="ED9" s="26">
        <f t="shared" si="57"/>
        <v>152.02463054187194</v>
      </c>
      <c r="EE9" s="14">
        <f t="shared" si="58"/>
        <v>1.3017574803149618E-2</v>
      </c>
      <c r="EF9" s="2">
        <v>439</v>
      </c>
      <c r="EG9" s="12">
        <f t="shared" si="4"/>
        <v>160.04832713754647</v>
      </c>
      <c r="EH9" s="1">
        <v>1.2693000000000001</v>
      </c>
      <c r="EI9" s="26">
        <f t="shared" si="59"/>
        <v>148.953531598513</v>
      </c>
      <c r="EJ9" s="14">
        <f t="shared" si="60"/>
        <v>1.1807337912548168E-2</v>
      </c>
      <c r="EK9" s="2">
        <v>425</v>
      </c>
      <c r="EL9" s="12">
        <f t="shared" si="5"/>
        <v>153.43866171003717</v>
      </c>
      <c r="EM9" s="1">
        <v>1.2749999999999999</v>
      </c>
      <c r="EN9" s="26">
        <f t="shared" si="61"/>
        <v>143.05204460966542</v>
      </c>
      <c r="EO9" s="14">
        <f t="shared" si="62"/>
        <v>1.2569058697208294E-2</v>
      </c>
      <c r="EP9" s="2">
        <v>456</v>
      </c>
      <c r="EQ9" s="12">
        <f t="shared" si="6"/>
        <v>168.49192546583851</v>
      </c>
      <c r="ER9" s="1">
        <v>1.4654</v>
      </c>
      <c r="ES9" s="26">
        <f t="shared" si="63"/>
        <v>157.60621118012421</v>
      </c>
      <c r="ET9" s="35">
        <f t="shared" si="64"/>
        <v>1.2814960629921266E-2</v>
      </c>
      <c r="EU9" s="2">
        <v>431</v>
      </c>
      <c r="EV9" s="12">
        <f t="shared" si="7"/>
        <v>156.07797029702968</v>
      </c>
      <c r="EW9" s="1">
        <v>1.3309</v>
      </c>
      <c r="EX9" s="26">
        <f t="shared" si="65"/>
        <v>144.99690594059405</v>
      </c>
      <c r="EY9" s="14">
        <f t="shared" si="66"/>
        <v>1.2611604400513782E-2</v>
      </c>
      <c r="EZ9" s="18">
        <v>440</v>
      </c>
      <c r="FA9" s="28">
        <f t="shared" si="8"/>
        <v>160.52044609665427</v>
      </c>
      <c r="FB9" s="13">
        <v>1.35</v>
      </c>
      <c r="FC9" s="26">
        <f t="shared" si="67"/>
        <v>148.71747211895911</v>
      </c>
      <c r="FD9" s="29">
        <f t="shared" si="68"/>
        <v>1.2708661417322844E-2</v>
      </c>
      <c r="FE9" s="18">
        <v>425</v>
      </c>
      <c r="FF9" s="28">
        <f t="shared" si="69"/>
        <v>153.43866171003717</v>
      </c>
      <c r="FG9" s="13">
        <v>1.38</v>
      </c>
      <c r="FH9" s="26">
        <f t="shared" si="93"/>
        <v>145.17657992565057</v>
      </c>
      <c r="FI9" s="38">
        <f t="shared" si="70"/>
        <v>1.4524184476940396E-2</v>
      </c>
      <c r="FJ9" s="2">
        <v>415</v>
      </c>
      <c r="FK9" s="12">
        <f t="shared" si="94"/>
        <v>148.71747211895911</v>
      </c>
      <c r="FL9" s="1">
        <v>1.28</v>
      </c>
      <c r="FM9" s="26">
        <f t="shared" si="95"/>
        <v>138.68494423791822</v>
      </c>
      <c r="FN9" s="35">
        <f t="shared" si="96"/>
        <v>1.3954608615099584E-2</v>
      </c>
      <c r="FO9" s="18">
        <v>365</v>
      </c>
      <c r="FP9" s="28">
        <f t="shared" si="97"/>
        <v>125.11152416356877</v>
      </c>
      <c r="FQ9" s="13">
        <v>1</v>
      </c>
      <c r="FR9" s="26">
        <f t="shared" si="98"/>
        <v>118.02973977695166</v>
      </c>
      <c r="FS9" s="38">
        <f t="shared" si="99"/>
        <v>1.4120734908136463E-2</v>
      </c>
      <c r="FT9" s="18">
        <v>355</v>
      </c>
      <c r="FU9" s="28">
        <f t="shared" si="100"/>
        <v>120.39033457249072</v>
      </c>
      <c r="FV9" s="13">
        <v>0.92500000000000004</v>
      </c>
      <c r="FW9" s="26">
        <f t="shared" si="101"/>
        <v>110.94795539033458</v>
      </c>
      <c r="FX9" s="29">
        <f t="shared" si="102"/>
        <v>7.9429133858267692E-3</v>
      </c>
    </row>
    <row r="10" spans="2:180" x14ac:dyDescent="0.25">
      <c r="B10" s="2">
        <v>172</v>
      </c>
      <c r="C10" s="1">
        <v>1.2991728246460137</v>
      </c>
      <c r="D10" s="7">
        <v>162</v>
      </c>
      <c r="E10" s="3">
        <v>1.1419628633186215E-2</v>
      </c>
      <c r="F10" s="52">
        <v>167</v>
      </c>
      <c r="G10" s="1">
        <v>1.2856000000000001</v>
      </c>
      <c r="H10" s="26">
        <f t="shared" si="71"/>
        <v>157</v>
      </c>
      <c r="I10" s="14">
        <f t="shared" si="72"/>
        <v>1.1950000000000006E-2</v>
      </c>
      <c r="J10" s="52">
        <v>169</v>
      </c>
      <c r="K10" s="1">
        <v>1.3800000000000001</v>
      </c>
      <c r="L10" s="26">
        <f t="shared" si="73"/>
        <v>159</v>
      </c>
      <c r="M10" s="14">
        <f t="shared" si="74"/>
        <v>1.2095E-2</v>
      </c>
      <c r="N10" s="52">
        <v>172</v>
      </c>
      <c r="O10" s="1">
        <v>1.2385999999999999</v>
      </c>
      <c r="P10" s="26">
        <f t="shared" si="9"/>
        <v>161.5</v>
      </c>
      <c r="Q10" s="14">
        <f t="shared" si="10"/>
        <v>1.0561904761904762E-2</v>
      </c>
      <c r="R10" s="52">
        <v>171</v>
      </c>
      <c r="S10" s="1">
        <v>1.3643999999999998</v>
      </c>
      <c r="T10" s="26">
        <f t="shared" si="75"/>
        <v>166.5</v>
      </c>
      <c r="U10" s="14">
        <f>(S10-S9)/(R10-R9)</f>
        <v>2.6277777777777771E-2</v>
      </c>
      <c r="V10" s="52">
        <v>180</v>
      </c>
      <c r="W10" s="1">
        <v>1.127</v>
      </c>
      <c r="X10" s="26">
        <f t="shared" si="77"/>
        <v>169.5</v>
      </c>
      <c r="Y10" s="14">
        <f t="shared" si="78"/>
        <v>7.1333333333333301E-3</v>
      </c>
      <c r="Z10" s="2">
        <v>476</v>
      </c>
      <c r="AA10" s="12">
        <f t="shared" si="11"/>
        <v>169.59146341463415</v>
      </c>
      <c r="AB10" s="1">
        <v>1.2830933333333334</v>
      </c>
      <c r="AC10" s="26">
        <f t="shared" si="79"/>
        <v>160.29878048780489</v>
      </c>
      <c r="AD10" s="14">
        <f t="shared" si="80"/>
        <v>1.2807926509186348E-2</v>
      </c>
      <c r="AE10" s="2">
        <v>462</v>
      </c>
      <c r="AF10" s="12">
        <f t="shared" si="12"/>
        <v>162.49210206561361</v>
      </c>
      <c r="AG10" s="1">
        <v>1.2329000000000001</v>
      </c>
      <c r="AH10" s="26">
        <f t="shared" si="81"/>
        <v>152.7703523693803</v>
      </c>
      <c r="AI10" s="14">
        <f t="shared" si="82"/>
        <v>1.1710854893138346E-2</v>
      </c>
      <c r="AJ10" s="2">
        <v>475</v>
      </c>
      <c r="AK10" s="12">
        <f t="shared" si="13"/>
        <v>168.71532846715328</v>
      </c>
      <c r="AL10" s="1">
        <v>1.3244774722222221</v>
      </c>
      <c r="AM10" s="26">
        <f t="shared" si="83"/>
        <v>159.44525547445255</v>
      </c>
      <c r="AN10" s="14">
        <f t="shared" si="84"/>
        <v>1.2794235826771647E-2</v>
      </c>
      <c r="AO10" s="2">
        <v>454</v>
      </c>
      <c r="AP10" s="12">
        <f t="shared" si="14"/>
        <v>160.85645355850423</v>
      </c>
      <c r="AQ10" s="1">
        <v>1.1753021558659218</v>
      </c>
      <c r="AR10" s="26">
        <f t="shared" si="85"/>
        <v>151.20506634499395</v>
      </c>
      <c r="AS10" s="14">
        <f t="shared" si="86"/>
        <v>1.2328075260145543E-2</v>
      </c>
      <c r="AT10" s="2">
        <v>438</v>
      </c>
      <c r="AU10" s="12">
        <f t="shared" si="15"/>
        <v>153.96260554885404</v>
      </c>
      <c r="AV10" s="1">
        <v>1.1859999999999999</v>
      </c>
      <c r="AW10" s="26">
        <f t="shared" si="87"/>
        <v>145.68998793727383</v>
      </c>
      <c r="AX10" s="14">
        <f t="shared" si="88"/>
        <v>1.2692475940507436E-2</v>
      </c>
      <c r="AY10" s="2">
        <v>410</v>
      </c>
      <c r="AZ10" s="12">
        <f t="shared" si="0"/>
        <v>141.0940892641737</v>
      </c>
      <c r="BA10" s="1">
        <v>1.189591111111111</v>
      </c>
      <c r="BB10" s="26">
        <f t="shared" si="16"/>
        <v>132.82147165259349</v>
      </c>
      <c r="BC10" s="14">
        <f t="shared" si="17"/>
        <v>1.3507749262823627E-2</v>
      </c>
      <c r="BD10" s="2">
        <v>432</v>
      </c>
      <c r="BE10" s="12">
        <f t="shared" si="1"/>
        <v>155.01470588235293</v>
      </c>
      <c r="BF10" s="1">
        <v>1.2007347222222222</v>
      </c>
      <c r="BG10" s="26">
        <f t="shared" si="18"/>
        <v>144.97610294117646</v>
      </c>
      <c r="BH10" s="14">
        <f t="shared" si="19"/>
        <v>1.1683896722212051E-2</v>
      </c>
      <c r="BI10" s="2">
        <v>424</v>
      </c>
      <c r="BJ10" s="12">
        <f t="shared" si="20"/>
        <v>148.92355117139334</v>
      </c>
      <c r="BK10" s="1">
        <v>1.0389200000000001</v>
      </c>
      <c r="BL10" s="26">
        <f t="shared" si="89"/>
        <v>140.46732429099876</v>
      </c>
      <c r="BM10" s="14">
        <f t="shared" si="90"/>
        <v>9.8708326042577978E-3</v>
      </c>
      <c r="BN10" s="2">
        <v>434</v>
      </c>
      <c r="BO10" s="12">
        <f t="shared" si="2"/>
        <v>153.62145499383479</v>
      </c>
      <c r="BP10" s="1">
        <v>0.95123999999999997</v>
      </c>
      <c r="BQ10" s="26">
        <f t="shared" si="21"/>
        <v>142.81627620221948</v>
      </c>
      <c r="BR10" s="14">
        <f t="shared" si="22"/>
        <v>5.2784873901631788E-3</v>
      </c>
      <c r="BS10" s="2">
        <v>433</v>
      </c>
      <c r="BT10" s="12">
        <f t="shared" si="23"/>
        <v>153.24876237623764</v>
      </c>
      <c r="BU10" s="1">
        <v>1.1826700000000001</v>
      </c>
      <c r="BV10" s="26">
        <f t="shared" si="91"/>
        <v>144.52537128712873</v>
      </c>
      <c r="BW10" s="14">
        <f t="shared" si="92"/>
        <v>1.2377067461161951E-2</v>
      </c>
      <c r="BX10" s="2">
        <v>416</v>
      </c>
      <c r="BY10" s="12">
        <f t="shared" si="24"/>
        <v>145.52410383189124</v>
      </c>
      <c r="BZ10" s="1">
        <v>1.2171793650793652</v>
      </c>
      <c r="CA10" s="26">
        <f t="shared" si="25"/>
        <v>137.98887515451173</v>
      </c>
      <c r="CB10" s="14">
        <f t="shared" si="26"/>
        <v>1.2576776757072014E-2</v>
      </c>
      <c r="CC10" s="2">
        <v>475</v>
      </c>
      <c r="CD10" s="12">
        <f t="shared" si="27"/>
        <v>172.80073349633253</v>
      </c>
      <c r="CE10" s="1">
        <v>1.3535702777777776</v>
      </c>
      <c r="CF10" s="26">
        <f t="shared" si="28"/>
        <v>163.48533007334964</v>
      </c>
      <c r="CG10" s="14">
        <f t="shared" si="29"/>
        <v>1.1424625984251971E-2</v>
      </c>
      <c r="CH10" s="2">
        <v>470</v>
      </c>
      <c r="CI10" s="12">
        <f t="shared" si="30"/>
        <v>169.74785801713588</v>
      </c>
      <c r="CJ10" s="1">
        <v>1.2005000000000001</v>
      </c>
      <c r="CK10" s="26">
        <f t="shared" si="31"/>
        <v>162.28641370869036</v>
      </c>
      <c r="CL10" s="14">
        <f t="shared" si="32"/>
        <v>1.0279511154855637E-2</v>
      </c>
      <c r="CM10" s="2">
        <v>459</v>
      </c>
      <c r="CN10" s="12">
        <f t="shared" si="33"/>
        <v>165.4280442804428</v>
      </c>
      <c r="CO10" s="1">
        <v>1.2573999999999999</v>
      </c>
      <c r="CP10" s="26">
        <f t="shared" si="34"/>
        <v>154.64944649446494</v>
      </c>
      <c r="CQ10" s="14">
        <f t="shared" si="35"/>
        <v>1.1541389934953773E-2</v>
      </c>
      <c r="CR10" s="63">
        <v>488</v>
      </c>
      <c r="CS10" s="12">
        <f t="shared" si="36"/>
        <v>179.01845018450186</v>
      </c>
      <c r="CT10" s="1">
        <v>1.469017</v>
      </c>
      <c r="CU10" s="26">
        <f t="shared" si="37"/>
        <v>168.47416974169744</v>
      </c>
      <c r="CV10" s="14">
        <f t="shared" si="38"/>
        <v>1.2611007524059487E-2</v>
      </c>
      <c r="CW10" s="2">
        <v>500</v>
      </c>
      <c r="CX10" s="12">
        <f t="shared" si="39"/>
        <v>184.64206642066421</v>
      </c>
      <c r="CY10" s="1">
        <v>1.6472500000000001</v>
      </c>
      <c r="CZ10" s="26">
        <f t="shared" si="40"/>
        <v>175.50369003690037</v>
      </c>
      <c r="DA10" s="14">
        <f t="shared" si="41"/>
        <v>1.3226091257823556E-2</v>
      </c>
      <c r="DB10" s="2">
        <v>486</v>
      </c>
      <c r="DC10" s="12">
        <f t="shared" si="42"/>
        <v>177.86240786240785</v>
      </c>
      <c r="DD10" s="1">
        <v>1.5091000000000001</v>
      </c>
      <c r="DE10" s="26">
        <f t="shared" si="43"/>
        <v>167.79914004914005</v>
      </c>
      <c r="DF10" s="35">
        <f t="shared" si="44"/>
        <v>1.2913300372337197E-2</v>
      </c>
      <c r="DG10" s="2">
        <v>441</v>
      </c>
      <c r="DH10" s="12">
        <f t="shared" si="45"/>
        <v>156.52398523985238</v>
      </c>
      <c r="DI10" s="1">
        <v>1.29078</v>
      </c>
      <c r="DJ10" s="26">
        <f t="shared" si="46"/>
        <v>148.55719557195573</v>
      </c>
      <c r="DK10" s="14">
        <f t="shared" si="47"/>
        <v>1.2800639184807816E-2</v>
      </c>
      <c r="DL10" s="77">
        <v>0</v>
      </c>
      <c r="DM10" s="78">
        <f t="shared" si="48"/>
        <v>-49.67527675276753</v>
      </c>
      <c r="DN10" s="79">
        <v>1.4126000000000001</v>
      </c>
      <c r="DO10" s="80">
        <f t="shared" si="49"/>
        <v>59.282287822878232</v>
      </c>
      <c r="DP10" s="81">
        <f t="shared" si="50"/>
        <v>-6.3235627804589007E-4</v>
      </c>
      <c r="DQ10" s="2">
        <v>510</v>
      </c>
      <c r="DR10" s="12">
        <f t="shared" si="3"/>
        <v>189.32841328413284</v>
      </c>
      <c r="DS10" s="1">
        <v>1.6415999999999999</v>
      </c>
      <c r="DT10" s="26">
        <f t="shared" si="51"/>
        <v>178.31549815498153</v>
      </c>
      <c r="DU10" s="35">
        <f t="shared" si="52"/>
        <v>1.3011995309096995E-2</v>
      </c>
      <c r="DV10" s="2">
        <v>486</v>
      </c>
      <c r="DW10" s="12">
        <f t="shared" si="53"/>
        <v>177.83128078817734</v>
      </c>
      <c r="DX10" s="1">
        <v>1.5119</v>
      </c>
      <c r="DY10" s="26">
        <f t="shared" si="54"/>
        <v>167.27401477832512</v>
      </c>
      <c r="DZ10" s="14">
        <f t="shared" si="55"/>
        <v>1.2659527559055127E-2</v>
      </c>
      <c r="EA10" s="2">
        <v>502</v>
      </c>
      <c r="EB10" s="12">
        <f t="shared" si="56"/>
        <v>185.80788177339903</v>
      </c>
      <c r="EC10" s="1">
        <v>1.6673</v>
      </c>
      <c r="ED10" s="26">
        <f t="shared" si="57"/>
        <v>174.78140394088672</v>
      </c>
      <c r="EE10" s="14">
        <f t="shared" si="58"/>
        <v>1.2583347294354154E-2</v>
      </c>
      <c r="EF10" s="2">
        <v>486</v>
      </c>
      <c r="EG10" s="12">
        <f t="shared" si="4"/>
        <v>182.23791821561338</v>
      </c>
      <c r="EH10" s="1">
        <v>1.5382</v>
      </c>
      <c r="EI10" s="26">
        <f t="shared" si="59"/>
        <v>171.14312267657994</v>
      </c>
      <c r="EJ10" s="14">
        <f t="shared" si="60"/>
        <v>1.2118294521695425E-2</v>
      </c>
      <c r="EK10" s="2">
        <v>477</v>
      </c>
      <c r="EL10" s="12">
        <f t="shared" si="5"/>
        <v>177.98884758364312</v>
      </c>
      <c r="EM10" s="1">
        <v>1.5992</v>
      </c>
      <c r="EN10" s="26">
        <f t="shared" si="61"/>
        <v>165.71375464684013</v>
      </c>
      <c r="EO10" s="14">
        <f t="shared" si="62"/>
        <v>1.3205602665051483E-2</v>
      </c>
      <c r="EP10" s="2">
        <v>504</v>
      </c>
      <c r="EQ10" s="12">
        <f t="shared" si="6"/>
        <v>191.20993788819877</v>
      </c>
      <c r="ER10" s="1">
        <v>1.7466999999999999</v>
      </c>
      <c r="ES10" s="26">
        <f t="shared" si="63"/>
        <v>179.85093167701865</v>
      </c>
      <c r="ET10" s="35">
        <f t="shared" si="64"/>
        <v>1.2382245188101475E-2</v>
      </c>
      <c r="EU10" s="2">
        <v>477</v>
      </c>
      <c r="EV10" s="12">
        <f t="shared" si="7"/>
        <v>177.76856435643566</v>
      </c>
      <c r="EW10" s="1">
        <v>1.6212</v>
      </c>
      <c r="EX10" s="26">
        <f t="shared" si="65"/>
        <v>166.92326732673268</v>
      </c>
      <c r="EY10" s="14">
        <f t="shared" si="66"/>
        <v>1.3383681387652606E-2</v>
      </c>
      <c r="EZ10" s="18">
        <v>485</v>
      </c>
      <c r="FA10" s="28">
        <f t="shared" si="8"/>
        <v>181.76579925650557</v>
      </c>
      <c r="FB10" s="13">
        <v>1.6</v>
      </c>
      <c r="FC10" s="26">
        <f t="shared" si="67"/>
        <v>171.14312267657994</v>
      </c>
      <c r="FD10" s="29">
        <f t="shared" si="68"/>
        <v>1.1767279090113733E-2</v>
      </c>
      <c r="FE10" s="18">
        <v>460</v>
      </c>
      <c r="FF10" s="28">
        <f t="shared" si="69"/>
        <v>169.96282527881041</v>
      </c>
      <c r="FG10" s="13">
        <v>1.62</v>
      </c>
      <c r="FH10" s="26">
        <f t="shared" si="93"/>
        <v>161.70074349442379</v>
      </c>
      <c r="FI10" s="38">
        <f t="shared" si="70"/>
        <v>1.4524184476940384E-2</v>
      </c>
      <c r="FJ10" s="2">
        <v>460</v>
      </c>
      <c r="FK10" s="12">
        <f t="shared" si="94"/>
        <v>169.96282527881041</v>
      </c>
      <c r="FL10" s="1">
        <v>1.58</v>
      </c>
      <c r="FM10" s="26">
        <f t="shared" si="95"/>
        <v>159.34014869888478</v>
      </c>
      <c r="FN10" s="35">
        <f t="shared" si="96"/>
        <v>1.4120734908136482E-2</v>
      </c>
      <c r="FO10" s="18">
        <v>405</v>
      </c>
      <c r="FP10" s="28">
        <f t="shared" si="97"/>
        <v>143.99628252788105</v>
      </c>
      <c r="FQ10" s="13">
        <v>1.25</v>
      </c>
      <c r="FR10" s="26">
        <f t="shared" si="98"/>
        <v>134.5539033457249</v>
      </c>
      <c r="FS10" s="38">
        <f t="shared" si="99"/>
        <v>1.3238188976377947E-2</v>
      </c>
      <c r="FT10" s="18">
        <v>375</v>
      </c>
      <c r="FU10" s="28">
        <f t="shared" si="100"/>
        <v>129.83271375464685</v>
      </c>
      <c r="FV10" s="13">
        <v>1.075</v>
      </c>
      <c r="FW10" s="26">
        <f t="shared" si="101"/>
        <v>125.11152416356879</v>
      </c>
      <c r="FX10" s="29">
        <f t="shared" si="102"/>
        <v>1.5885826771653538E-2</v>
      </c>
    </row>
    <row r="11" spans="2:180" x14ac:dyDescent="0.25">
      <c r="B11" s="2">
        <v>192</v>
      </c>
      <c r="C11" s="1">
        <v>1.530604890736468</v>
      </c>
      <c r="D11" s="7">
        <v>182</v>
      </c>
      <c r="E11" s="3">
        <v>1.1571603304522711E-2</v>
      </c>
      <c r="F11" s="52">
        <v>187</v>
      </c>
      <c r="G11" s="1">
        <v>1.5231000000000001</v>
      </c>
      <c r="H11" s="26">
        <f t="shared" si="71"/>
        <v>177</v>
      </c>
      <c r="I11" s="14">
        <f t="shared" si="72"/>
        <v>1.1875000000000002E-2</v>
      </c>
      <c r="J11" s="52">
        <v>187</v>
      </c>
      <c r="K11" s="1">
        <v>1.6051000000000002</v>
      </c>
      <c r="L11" s="26">
        <f t="shared" si="73"/>
        <v>178</v>
      </c>
      <c r="M11" s="14">
        <f t="shared" si="74"/>
        <v>1.250555555555556E-2</v>
      </c>
      <c r="N11" s="52">
        <v>191</v>
      </c>
      <c r="O11" s="1">
        <v>1.4641999999999999</v>
      </c>
      <c r="P11" s="26">
        <f t="shared" si="9"/>
        <v>181.5</v>
      </c>
      <c r="Q11" s="14">
        <f t="shared" si="10"/>
        <v>1.1873684210526318E-2</v>
      </c>
      <c r="R11" s="52">
        <v>191</v>
      </c>
      <c r="S11" s="1">
        <v>1.5572599999999999</v>
      </c>
      <c r="T11" s="26">
        <f t="shared" si="75"/>
        <v>181</v>
      </c>
      <c r="U11" s="14">
        <f t="shared" si="76"/>
        <v>9.6430000000000023E-3</v>
      </c>
      <c r="V11" s="52">
        <v>199</v>
      </c>
      <c r="W11" s="1">
        <v>1.2786999999999999</v>
      </c>
      <c r="X11" s="26">
        <f t="shared" si="77"/>
        <v>189.5</v>
      </c>
      <c r="Y11" s="14">
        <f t="shared" si="78"/>
        <v>7.9842105263157864E-3</v>
      </c>
      <c r="Z11" s="2">
        <v>517</v>
      </c>
      <c r="AA11" s="12">
        <f t="shared" si="11"/>
        <v>188.64146341463413</v>
      </c>
      <c r="AB11" s="1">
        <v>1.5062433333333334</v>
      </c>
      <c r="AC11" s="26">
        <f t="shared" si="79"/>
        <v>179.11646341463415</v>
      </c>
      <c r="AD11" s="14">
        <f t="shared" si="80"/>
        <v>1.1713910761154864E-2</v>
      </c>
      <c r="AE11" s="2">
        <v>500</v>
      </c>
      <c r="AF11" s="12">
        <f t="shared" si="12"/>
        <v>180.08383961117863</v>
      </c>
      <c r="AG11" s="1">
        <v>1.4389000000000001</v>
      </c>
      <c r="AH11" s="26">
        <f t="shared" si="81"/>
        <v>171.28797083839612</v>
      </c>
      <c r="AI11" s="14">
        <f t="shared" si="82"/>
        <v>1.1710042823594405E-2</v>
      </c>
      <c r="AJ11" s="2">
        <v>514</v>
      </c>
      <c r="AK11" s="12">
        <f t="shared" si="13"/>
        <v>186.79197080291971</v>
      </c>
      <c r="AL11" s="1">
        <v>1.5615374722222222</v>
      </c>
      <c r="AM11" s="26">
        <f t="shared" si="83"/>
        <v>177.75364963503648</v>
      </c>
      <c r="AN11" s="14">
        <f t="shared" si="84"/>
        <v>1.3114161114476079E-2</v>
      </c>
      <c r="AO11" s="2">
        <v>495</v>
      </c>
      <c r="AP11" s="12">
        <f t="shared" si="14"/>
        <v>179.69963811821472</v>
      </c>
      <c r="AQ11" s="1">
        <v>1.4160321558659219</v>
      </c>
      <c r="AR11" s="26">
        <f t="shared" si="85"/>
        <v>170.27804583835947</v>
      </c>
      <c r="AS11" s="14">
        <f t="shared" si="86"/>
        <v>1.2775441392996613E-2</v>
      </c>
      <c r="AT11" s="2">
        <v>474</v>
      </c>
      <c r="AU11" s="12">
        <f t="shared" si="15"/>
        <v>170.50784077201448</v>
      </c>
      <c r="AV11" s="1">
        <v>1.3835</v>
      </c>
      <c r="AW11" s="26">
        <f t="shared" si="87"/>
        <v>162.23522316043426</v>
      </c>
      <c r="AX11" s="14">
        <f t="shared" si="88"/>
        <v>1.1936971420239138E-2</v>
      </c>
      <c r="AY11" s="2">
        <v>450</v>
      </c>
      <c r="AZ11" s="12">
        <f t="shared" si="0"/>
        <v>159.4776839565742</v>
      </c>
      <c r="BA11" s="1">
        <v>1.4352177777777777</v>
      </c>
      <c r="BB11" s="26">
        <f t="shared" si="16"/>
        <v>150.28588661037395</v>
      </c>
      <c r="BC11" s="14">
        <f t="shared" si="17"/>
        <v>1.3361188101487306E-2</v>
      </c>
      <c r="BD11" s="2">
        <v>470</v>
      </c>
      <c r="BE11" s="12">
        <f t="shared" si="1"/>
        <v>172.75735294117646</v>
      </c>
      <c r="BF11" s="1">
        <v>1.4176347222222223</v>
      </c>
      <c r="BG11" s="26">
        <f t="shared" si="18"/>
        <v>163.8860294117647</v>
      </c>
      <c r="BH11" s="14">
        <f t="shared" si="19"/>
        <v>1.2224782428512226E-2</v>
      </c>
      <c r="BI11" s="2">
        <v>455</v>
      </c>
      <c r="BJ11" s="12">
        <f t="shared" si="20"/>
        <v>163.48705302096178</v>
      </c>
      <c r="BK11" s="1">
        <v>1.1850400000000001</v>
      </c>
      <c r="BL11" s="26">
        <f t="shared" si="89"/>
        <v>156.20530209617755</v>
      </c>
      <c r="BM11" s="14">
        <f t="shared" si="90"/>
        <v>1.0033301159935651E-2</v>
      </c>
      <c r="BN11" s="2">
        <v>477</v>
      </c>
      <c r="BO11" s="12">
        <f t="shared" si="2"/>
        <v>173.82244143033293</v>
      </c>
      <c r="BP11" s="1">
        <v>1.1051</v>
      </c>
      <c r="BQ11" s="26">
        <f t="shared" si="21"/>
        <v>163.72194821208387</v>
      </c>
      <c r="BR11" s="14">
        <f t="shared" si="22"/>
        <v>7.6164597448574777E-3</v>
      </c>
      <c r="BS11" s="2">
        <v>470</v>
      </c>
      <c r="BT11" s="12">
        <f t="shared" si="23"/>
        <v>170.69554455445544</v>
      </c>
      <c r="BU11" s="1">
        <v>1.39222</v>
      </c>
      <c r="BV11" s="26">
        <f t="shared" si="91"/>
        <v>161.97215346534654</v>
      </c>
      <c r="BW11" s="14">
        <f t="shared" si="92"/>
        <v>1.2010810810810818E-2</v>
      </c>
      <c r="BX11" s="2">
        <v>450</v>
      </c>
      <c r="BY11" s="12">
        <f t="shared" si="24"/>
        <v>161.53646477132261</v>
      </c>
      <c r="BZ11" s="1">
        <v>1.4231056150793653</v>
      </c>
      <c r="CA11" s="26">
        <f t="shared" si="25"/>
        <v>153.53028430160691</v>
      </c>
      <c r="CB11" s="14">
        <f t="shared" si="26"/>
        <v>1.2860455168287811E-2</v>
      </c>
      <c r="CC11" s="2">
        <v>512</v>
      </c>
      <c r="CD11" s="12">
        <f t="shared" si="27"/>
        <v>190.03422982885087</v>
      </c>
      <c r="CE11" s="1">
        <v>1.5136980555555555</v>
      </c>
      <c r="CF11" s="26">
        <f t="shared" si="28"/>
        <v>181.41748166259168</v>
      </c>
      <c r="CG11" s="14">
        <f t="shared" si="29"/>
        <v>9.2916593759113462E-3</v>
      </c>
      <c r="CH11" s="2">
        <v>512</v>
      </c>
      <c r="CI11" s="12">
        <f t="shared" si="30"/>
        <v>189.3341493268054</v>
      </c>
      <c r="CJ11" s="1">
        <v>1.4459000000000002</v>
      </c>
      <c r="CK11" s="26">
        <f t="shared" si="31"/>
        <v>179.54100367197066</v>
      </c>
      <c r="CL11" s="14">
        <f t="shared" si="32"/>
        <v>1.2529171353580807E-2</v>
      </c>
      <c r="CM11" s="2">
        <v>498</v>
      </c>
      <c r="CN11" s="12">
        <f t="shared" si="33"/>
        <v>183.70479704797049</v>
      </c>
      <c r="CO11" s="1">
        <v>1.4787999999999999</v>
      </c>
      <c r="CP11" s="26">
        <f t="shared" si="34"/>
        <v>174.56642066420665</v>
      </c>
      <c r="CQ11" s="14">
        <f t="shared" si="35"/>
        <v>1.2113749242883099E-2</v>
      </c>
      <c r="CR11" s="63">
        <v>531</v>
      </c>
      <c r="CS11" s="12">
        <f t="shared" si="36"/>
        <v>199.16974169741698</v>
      </c>
      <c r="CT11" s="1">
        <v>1.7270620000000001</v>
      </c>
      <c r="CU11" s="26">
        <f t="shared" si="37"/>
        <v>189.09409594095942</v>
      </c>
      <c r="CV11" s="14">
        <f t="shared" si="38"/>
        <v>1.2805382713788692E-2</v>
      </c>
      <c r="CW11" s="2">
        <v>540</v>
      </c>
      <c r="CX11" s="12">
        <f t="shared" si="39"/>
        <v>203.38745387453875</v>
      </c>
      <c r="CY11" s="1">
        <v>1.9053</v>
      </c>
      <c r="CZ11" s="26">
        <f t="shared" si="40"/>
        <v>194.01476014760146</v>
      </c>
      <c r="DA11" s="14">
        <f t="shared" si="41"/>
        <v>1.3766053149606291E-2</v>
      </c>
      <c r="DB11" s="2">
        <v>528</v>
      </c>
      <c r="DC11" s="12">
        <f t="shared" si="42"/>
        <v>197.52088452088452</v>
      </c>
      <c r="DD11" s="1">
        <v>1.7764</v>
      </c>
      <c r="DE11" s="26">
        <f t="shared" si="43"/>
        <v>187.69164619164619</v>
      </c>
      <c r="DF11" s="35">
        <f t="shared" si="44"/>
        <v>1.3597187851518543E-2</v>
      </c>
      <c r="DG11" s="2">
        <v>482</v>
      </c>
      <c r="DH11" s="12">
        <f t="shared" si="45"/>
        <v>175.73800738007381</v>
      </c>
      <c r="DI11" s="1">
        <v>1.5164899999999999</v>
      </c>
      <c r="DJ11" s="26">
        <f t="shared" si="46"/>
        <v>166.13099630996311</v>
      </c>
      <c r="DK11" s="14">
        <f t="shared" si="47"/>
        <v>1.1747149990397516E-2</v>
      </c>
      <c r="DL11" s="2">
        <v>490</v>
      </c>
      <c r="DM11" s="12">
        <f t="shared" ref="DM11:DM18" si="103">(DL11-106)/(919-106)*381</f>
        <v>179.95571955719558</v>
      </c>
      <c r="DN11" s="1">
        <v>1.4097</v>
      </c>
      <c r="DO11" s="26">
        <f t="shared" ref="DO11:DO18" si="104">((DM11-DM10)/2)+DM10</f>
        <v>65.140221402214024</v>
      </c>
      <c r="DP11" s="14">
        <f t="shared" ref="DP11:DP17" si="105">(DN11-DN10)/(DM11-DM10)</f>
        <v>-1.2628957094649426E-5</v>
      </c>
      <c r="DQ11" s="2">
        <v>558</v>
      </c>
      <c r="DR11" s="12">
        <f t="shared" si="3"/>
        <v>211.82287822878229</v>
      </c>
      <c r="DS11" s="1">
        <v>1.9319999999999999</v>
      </c>
      <c r="DT11" s="26">
        <f t="shared" si="51"/>
        <v>200.57564575645756</v>
      </c>
      <c r="DU11" s="35">
        <f t="shared" si="52"/>
        <v>1.2909842519685036E-2</v>
      </c>
      <c r="DV11" s="2">
        <v>530</v>
      </c>
      <c r="DW11" s="12">
        <f t="shared" si="53"/>
        <v>198.47660098522167</v>
      </c>
      <c r="DX11" s="1">
        <v>1.7804</v>
      </c>
      <c r="DY11" s="26">
        <f t="shared" si="54"/>
        <v>188.1539408866995</v>
      </c>
      <c r="DZ11" s="14">
        <f t="shared" si="55"/>
        <v>1.3005368647100933E-2</v>
      </c>
      <c r="EA11" s="2">
        <v>549</v>
      </c>
      <c r="EB11" s="12">
        <f t="shared" si="56"/>
        <v>207.86083743842363</v>
      </c>
      <c r="EC11" s="1">
        <v>1.954</v>
      </c>
      <c r="ED11" s="26">
        <f t="shared" si="57"/>
        <v>196.83435960591135</v>
      </c>
      <c r="EE11" s="14">
        <f t="shared" si="58"/>
        <v>1.300052493438322E-2</v>
      </c>
      <c r="EF11" s="2">
        <v>533</v>
      </c>
      <c r="EG11" s="12">
        <f t="shared" si="4"/>
        <v>204.42750929368029</v>
      </c>
      <c r="EH11" s="1">
        <v>1.8058000000000001</v>
      </c>
      <c r="EI11" s="26">
        <f t="shared" si="59"/>
        <v>193.33271375464682</v>
      </c>
      <c r="EJ11" s="14">
        <f t="shared" si="60"/>
        <v>1.2059708493885078E-2</v>
      </c>
      <c r="EK11" s="2">
        <v>520</v>
      </c>
      <c r="EL11" s="12">
        <f t="shared" si="5"/>
        <v>198.28996282527882</v>
      </c>
      <c r="EM11" s="1">
        <v>1.8658999999999999</v>
      </c>
      <c r="EN11" s="26">
        <f t="shared" si="61"/>
        <v>188.13940520446096</v>
      </c>
      <c r="EO11" s="14">
        <f t="shared" si="62"/>
        <v>1.3137209302325571E-2</v>
      </c>
      <c r="EP11" s="2">
        <v>551</v>
      </c>
      <c r="EQ11" s="12">
        <f t="shared" si="6"/>
        <v>213.45465838509315</v>
      </c>
      <c r="ER11" s="1">
        <v>2.0005999999999999</v>
      </c>
      <c r="ES11" s="26">
        <f t="shared" si="63"/>
        <v>202.33229813664596</v>
      </c>
      <c r="ET11" s="35">
        <f t="shared" si="64"/>
        <v>1.1413944267604859E-2</v>
      </c>
      <c r="EU11" s="2">
        <v>530</v>
      </c>
      <c r="EV11" s="12">
        <f t="shared" si="7"/>
        <v>202.75990099009903</v>
      </c>
      <c r="EW11" s="1">
        <v>1.9533</v>
      </c>
      <c r="EX11" s="26">
        <f t="shared" si="65"/>
        <v>190.26423267326734</v>
      </c>
      <c r="EY11" s="14">
        <f t="shared" si="66"/>
        <v>1.3288604962115588E-2</v>
      </c>
      <c r="EZ11" s="18">
        <v>530</v>
      </c>
      <c r="FA11" s="28">
        <f t="shared" si="8"/>
        <v>203.01115241635688</v>
      </c>
      <c r="FB11" s="13">
        <v>1.875</v>
      </c>
      <c r="FC11" s="26">
        <f t="shared" si="67"/>
        <v>192.38847583643121</v>
      </c>
      <c r="FD11" s="29">
        <f t="shared" si="68"/>
        <v>1.2944006999125103E-2</v>
      </c>
      <c r="FE11" s="18">
        <v>500</v>
      </c>
      <c r="FF11" s="28">
        <f t="shared" si="69"/>
        <v>188.84758364312268</v>
      </c>
      <c r="FG11" s="13">
        <v>1.87</v>
      </c>
      <c r="FH11" s="26">
        <f t="shared" si="93"/>
        <v>179.40520446096656</v>
      </c>
      <c r="FI11" s="38">
        <f t="shared" si="70"/>
        <v>1.3238188976377957E-2</v>
      </c>
      <c r="FJ11" s="2">
        <v>505</v>
      </c>
      <c r="FK11" s="12">
        <f t="shared" si="94"/>
        <v>191.20817843866169</v>
      </c>
      <c r="FL11" s="1">
        <v>1.88</v>
      </c>
      <c r="FM11" s="26">
        <f t="shared" si="95"/>
        <v>180.58550185873605</v>
      </c>
      <c r="FN11" s="35">
        <f t="shared" si="96"/>
        <v>1.4120734908136491E-2</v>
      </c>
      <c r="FO11" s="18">
        <v>445</v>
      </c>
      <c r="FP11" s="28">
        <f t="shared" si="97"/>
        <v>162.88104089219331</v>
      </c>
      <c r="FQ11" s="13">
        <v>1.55</v>
      </c>
      <c r="FR11" s="26">
        <f t="shared" si="98"/>
        <v>153.4386617100372</v>
      </c>
      <c r="FS11" s="38">
        <f t="shared" si="99"/>
        <v>1.5885826771653552E-2</v>
      </c>
      <c r="FT11" s="18">
        <v>415</v>
      </c>
      <c r="FU11" s="28">
        <f t="shared" si="100"/>
        <v>148.71747211895911</v>
      </c>
      <c r="FV11" s="13">
        <v>1.2749999999999999</v>
      </c>
      <c r="FW11" s="26">
        <f t="shared" si="101"/>
        <v>139.27509293680299</v>
      </c>
      <c r="FX11" s="29">
        <f t="shared" si="102"/>
        <v>1.0590551181102362E-2</v>
      </c>
    </row>
    <row r="12" spans="2:180" x14ac:dyDescent="0.25">
      <c r="B12" s="2">
        <v>212</v>
      </c>
      <c r="C12" s="1">
        <v>1.7575113903093005</v>
      </c>
      <c r="D12" s="7">
        <v>202</v>
      </c>
      <c r="E12" s="3">
        <v>1.134532497864162E-2</v>
      </c>
      <c r="F12" s="52">
        <v>202</v>
      </c>
      <c r="G12" s="1">
        <v>1.6951000000000001</v>
      </c>
      <c r="H12" s="26">
        <f t="shared" si="71"/>
        <v>194.5</v>
      </c>
      <c r="I12" s="14">
        <f t="shared" si="72"/>
        <v>1.1466666666666661E-2</v>
      </c>
      <c r="J12" s="52">
        <v>205</v>
      </c>
      <c r="K12" s="1">
        <v>1.8302000000000003</v>
      </c>
      <c r="L12" s="26">
        <f t="shared" si="73"/>
        <v>196</v>
      </c>
      <c r="M12" s="14">
        <f t="shared" si="74"/>
        <v>1.250555555555556E-2</v>
      </c>
      <c r="N12" s="52">
        <v>211</v>
      </c>
      <c r="O12" s="1">
        <v>1.6859</v>
      </c>
      <c r="P12" s="26">
        <f t="shared" si="9"/>
        <v>201</v>
      </c>
      <c r="Q12" s="14">
        <f t="shared" si="10"/>
        <v>1.1085000000000001E-2</v>
      </c>
      <c r="R12" s="52">
        <v>211</v>
      </c>
      <c r="S12" s="1">
        <v>1.7733599999999998</v>
      </c>
      <c r="T12" s="26">
        <f t="shared" si="75"/>
        <v>201</v>
      </c>
      <c r="U12" s="14">
        <f t="shared" si="76"/>
        <v>1.0804999999999999E-2</v>
      </c>
      <c r="V12" s="52">
        <v>220</v>
      </c>
      <c r="W12" s="1">
        <v>1.4888999999999999</v>
      </c>
      <c r="X12" s="26">
        <f t="shared" si="77"/>
        <v>209.5</v>
      </c>
      <c r="Y12" s="14">
        <f t="shared" si="78"/>
        <v>1.0009523809523807E-2</v>
      </c>
      <c r="Z12" s="2">
        <v>555</v>
      </c>
      <c r="AA12" s="12">
        <f t="shared" si="11"/>
        <v>206.29756097560977</v>
      </c>
      <c r="AB12" s="1">
        <v>1.7284166666666667</v>
      </c>
      <c r="AC12" s="26">
        <f t="shared" si="79"/>
        <v>197.46951219512195</v>
      </c>
      <c r="AD12" s="14">
        <f t="shared" si="80"/>
        <v>1.2583377077865247E-2</v>
      </c>
      <c r="AE12" s="2">
        <v>538</v>
      </c>
      <c r="AF12" s="12">
        <f t="shared" si="12"/>
        <v>197.67557715674363</v>
      </c>
      <c r="AG12" s="1">
        <v>1.6749000000000001</v>
      </c>
      <c r="AH12" s="26">
        <f t="shared" si="81"/>
        <v>188.87970838396114</v>
      </c>
      <c r="AI12" s="14">
        <f t="shared" si="82"/>
        <v>1.3415388865865458E-2</v>
      </c>
      <c r="AJ12" s="2">
        <v>548</v>
      </c>
      <c r="AK12" s="12">
        <f t="shared" si="13"/>
        <v>202.55109489051094</v>
      </c>
      <c r="AL12" s="1">
        <v>1.776826361111111</v>
      </c>
      <c r="AM12" s="26">
        <f t="shared" si="83"/>
        <v>194.67153284671531</v>
      </c>
      <c r="AN12" s="14">
        <f t="shared" si="84"/>
        <v>1.3661221759044832E-2</v>
      </c>
      <c r="AO12" s="2">
        <v>539</v>
      </c>
      <c r="AP12" s="12">
        <f t="shared" si="14"/>
        <v>199.92159227985528</v>
      </c>
      <c r="AQ12" s="1">
        <v>1.5658189558659219</v>
      </c>
      <c r="AR12" s="26">
        <f t="shared" si="85"/>
        <v>189.810615199035</v>
      </c>
      <c r="AS12" s="14">
        <f t="shared" si="86"/>
        <v>7.4071377475542748E-3</v>
      </c>
      <c r="AT12" s="2">
        <v>510</v>
      </c>
      <c r="AU12" s="12">
        <f t="shared" si="15"/>
        <v>187.05307599517491</v>
      </c>
      <c r="AV12" s="1">
        <v>1.5837999999999999</v>
      </c>
      <c r="AW12" s="26">
        <f t="shared" si="87"/>
        <v>178.78045838359469</v>
      </c>
      <c r="AX12" s="14">
        <f t="shared" si="88"/>
        <v>1.2106204432779233E-2</v>
      </c>
      <c r="AY12" s="2">
        <v>486</v>
      </c>
      <c r="AZ12" s="12">
        <f t="shared" si="0"/>
        <v>176.02291917973463</v>
      </c>
      <c r="BA12" s="1">
        <v>1.7021177777777776</v>
      </c>
      <c r="BB12" s="26">
        <f t="shared" si="16"/>
        <v>167.75030156815441</v>
      </c>
      <c r="BC12" s="14">
        <f t="shared" si="17"/>
        <v>1.6131532516768732E-2</v>
      </c>
      <c r="BD12" s="2">
        <v>503</v>
      </c>
      <c r="BE12" s="12">
        <f t="shared" si="1"/>
        <v>188.16544117647061</v>
      </c>
      <c r="BF12" s="1">
        <v>1.6118436111111112</v>
      </c>
      <c r="BG12" s="26">
        <f t="shared" si="18"/>
        <v>180.46139705882354</v>
      </c>
      <c r="BH12" s="14">
        <f t="shared" si="19"/>
        <v>1.2604346880882291E-2</v>
      </c>
      <c r="BI12" s="2">
        <v>484</v>
      </c>
      <c r="BJ12" s="12">
        <f t="shared" si="20"/>
        <v>177.11097410604194</v>
      </c>
      <c r="BK12" s="1">
        <v>1.2988</v>
      </c>
      <c r="BL12" s="26">
        <f t="shared" si="89"/>
        <v>170.29901356350186</v>
      </c>
      <c r="BM12" s="14">
        <f t="shared" si="90"/>
        <v>8.3500190062448937E-3</v>
      </c>
      <c r="BN12" s="2">
        <v>516</v>
      </c>
      <c r="BO12" s="12">
        <f t="shared" si="2"/>
        <v>192.1442663378545</v>
      </c>
      <c r="BP12" s="1">
        <v>1.2635700000000001</v>
      </c>
      <c r="BQ12" s="26">
        <f t="shared" si="21"/>
        <v>182.98335388409373</v>
      </c>
      <c r="BR12" s="14">
        <f t="shared" si="22"/>
        <v>8.6492475940507518E-3</v>
      </c>
      <c r="BS12" s="2">
        <v>505</v>
      </c>
      <c r="BT12" s="12">
        <f t="shared" si="23"/>
        <v>187.19925742574256</v>
      </c>
      <c r="BU12" s="1">
        <v>1.59561</v>
      </c>
      <c r="BV12" s="26">
        <f t="shared" si="91"/>
        <v>178.947400990099</v>
      </c>
      <c r="BW12" s="14">
        <f t="shared" si="92"/>
        <v>1.2323893513310839E-2</v>
      </c>
      <c r="BX12" s="2">
        <v>485</v>
      </c>
      <c r="BY12" s="12">
        <f t="shared" si="24"/>
        <v>178.01977750309024</v>
      </c>
      <c r="BZ12" s="1">
        <v>1.6581522817460319</v>
      </c>
      <c r="CA12" s="26">
        <f t="shared" si="25"/>
        <v>169.77812113720643</v>
      </c>
      <c r="CB12" s="14">
        <f t="shared" si="26"/>
        <v>1.4259674040744895E-2</v>
      </c>
      <c r="CC12" s="2">
        <v>557</v>
      </c>
      <c r="CD12" s="12">
        <f t="shared" si="27"/>
        <v>210.99388753056235</v>
      </c>
      <c r="CE12" s="1">
        <v>1.7491430555555554</v>
      </c>
      <c r="CF12" s="26">
        <f t="shared" si="28"/>
        <v>200.51405867970661</v>
      </c>
      <c r="CG12" s="14">
        <f t="shared" si="29"/>
        <v>1.1233246427529894E-2</v>
      </c>
      <c r="CH12" s="2">
        <v>557</v>
      </c>
      <c r="CI12" s="12">
        <f t="shared" si="30"/>
        <v>210.31946144430844</v>
      </c>
      <c r="CJ12" s="1">
        <v>1.6944000000000001</v>
      </c>
      <c r="CK12" s="26">
        <f t="shared" si="31"/>
        <v>199.82680538555692</v>
      </c>
      <c r="CL12" s="14">
        <f t="shared" si="32"/>
        <v>1.1841615631379417E-2</v>
      </c>
      <c r="CM12" s="2">
        <v>536</v>
      </c>
      <c r="CN12" s="12">
        <f t="shared" si="33"/>
        <v>201.51291512915131</v>
      </c>
      <c r="CO12" s="1">
        <v>1.7179</v>
      </c>
      <c r="CP12" s="26">
        <f t="shared" si="34"/>
        <v>192.60885608856091</v>
      </c>
      <c r="CQ12" s="14">
        <f t="shared" si="35"/>
        <v>1.3426460837132198E-2</v>
      </c>
      <c r="CR12" s="63">
        <v>576</v>
      </c>
      <c r="CS12" s="12">
        <f t="shared" si="36"/>
        <v>220.25830258302585</v>
      </c>
      <c r="CT12" s="1">
        <v>1.9830070000000002</v>
      </c>
      <c r="CU12" s="26">
        <f t="shared" si="37"/>
        <v>209.7140221402214</v>
      </c>
      <c r="CV12" s="14">
        <f t="shared" si="38"/>
        <v>1.213667454068241E-2</v>
      </c>
      <c r="CW12" s="2">
        <v>585</v>
      </c>
      <c r="CX12" s="12">
        <f t="shared" si="39"/>
        <v>224.47601476014762</v>
      </c>
      <c r="CY12" s="1">
        <v>2.1821700000000002</v>
      </c>
      <c r="CZ12" s="26">
        <f t="shared" si="40"/>
        <v>213.93173431734317</v>
      </c>
      <c r="DA12" s="14">
        <f t="shared" si="41"/>
        <v>1.3128918635170603E-2</v>
      </c>
      <c r="DB12" s="2">
        <v>575</v>
      </c>
      <c r="DC12" s="12">
        <f t="shared" si="42"/>
        <v>219.51965601965603</v>
      </c>
      <c r="DD12" s="1">
        <v>2.052</v>
      </c>
      <c r="DE12" s="26">
        <f t="shared" si="43"/>
        <v>208.52027027027026</v>
      </c>
      <c r="DF12" s="35">
        <f t="shared" si="44"/>
        <v>1.2527972301334674E-2</v>
      </c>
      <c r="DG12" s="2">
        <v>517</v>
      </c>
      <c r="DH12" s="12">
        <f t="shared" si="45"/>
        <v>192.14022140221405</v>
      </c>
      <c r="DI12" s="1">
        <v>1.72601</v>
      </c>
      <c r="DJ12" s="26">
        <f t="shared" si="46"/>
        <v>183.93911439114393</v>
      </c>
      <c r="DK12" s="14">
        <f t="shared" si="47"/>
        <v>1.277388526434195E-2</v>
      </c>
      <c r="DL12" s="2">
        <v>535</v>
      </c>
      <c r="DM12" s="12">
        <f t="shared" si="103"/>
        <v>201.04428044280442</v>
      </c>
      <c r="DN12" s="1">
        <v>1.6818</v>
      </c>
      <c r="DO12" s="26">
        <f t="shared" si="104"/>
        <v>190.5</v>
      </c>
      <c r="DP12" s="14">
        <f t="shared" si="105"/>
        <v>1.2902729658792659E-2</v>
      </c>
      <c r="DQ12" s="2">
        <v>606</v>
      </c>
      <c r="DR12" s="12">
        <f t="shared" si="3"/>
        <v>234.31734317343174</v>
      </c>
      <c r="DS12" s="1">
        <v>2.2040000000000002</v>
      </c>
      <c r="DT12" s="26">
        <f t="shared" si="51"/>
        <v>223.07011070110701</v>
      </c>
      <c r="DU12" s="35">
        <f t="shared" si="52"/>
        <v>1.2091863517060375E-2</v>
      </c>
      <c r="DV12" s="2">
        <v>560</v>
      </c>
      <c r="DW12" s="12">
        <f t="shared" si="53"/>
        <v>212.55295566502463</v>
      </c>
      <c r="DX12" s="1">
        <v>1.9464999999999999</v>
      </c>
      <c r="DY12" s="26">
        <f t="shared" si="54"/>
        <v>205.51477832512313</v>
      </c>
      <c r="DZ12" s="14">
        <f t="shared" si="55"/>
        <v>1.1799930008748896E-2</v>
      </c>
      <c r="EA12" s="2">
        <v>595</v>
      </c>
      <c r="EB12" s="12">
        <f t="shared" si="56"/>
        <v>229.44458128078816</v>
      </c>
      <c r="EC12" s="1">
        <v>2.218</v>
      </c>
      <c r="ED12" s="26">
        <f t="shared" si="57"/>
        <v>218.65270935960589</v>
      </c>
      <c r="EE12" s="14">
        <f t="shared" si="58"/>
        <v>1.2231427593289972E-2</v>
      </c>
      <c r="EF12" s="2">
        <v>574</v>
      </c>
      <c r="EG12" s="12">
        <f t="shared" si="4"/>
        <v>223.78438661710038</v>
      </c>
      <c r="EH12" s="1">
        <v>2.0318999999999998</v>
      </c>
      <c r="EI12" s="26">
        <f t="shared" si="59"/>
        <v>214.10594795539032</v>
      </c>
      <c r="EJ12" s="14">
        <f t="shared" si="60"/>
        <v>1.1680603034376775E-2</v>
      </c>
      <c r="EK12" s="2">
        <v>566</v>
      </c>
      <c r="EL12" s="12">
        <f t="shared" si="5"/>
        <v>220.00743494423793</v>
      </c>
      <c r="EM12" s="1">
        <v>2.1383999999999999</v>
      </c>
      <c r="EN12" s="26">
        <f t="shared" si="61"/>
        <v>209.14869888475837</v>
      </c>
      <c r="EO12" s="14">
        <f t="shared" si="62"/>
        <v>1.2547500855871275E-2</v>
      </c>
      <c r="EP12" s="2">
        <v>612</v>
      </c>
      <c r="EQ12" s="12">
        <f t="shared" si="6"/>
        <v>242.32546583850933</v>
      </c>
      <c r="ER12" s="1">
        <v>2.2930000000000001</v>
      </c>
      <c r="ES12" s="26">
        <f t="shared" si="63"/>
        <v>227.89006211180123</v>
      </c>
      <c r="ET12" s="35">
        <f t="shared" si="64"/>
        <v>1.0127877457940707E-2</v>
      </c>
      <c r="EU12" s="2">
        <v>579</v>
      </c>
      <c r="EV12" s="12">
        <f t="shared" si="7"/>
        <v>225.86509900990097</v>
      </c>
      <c r="EW12" s="1">
        <v>2.2513000000000001</v>
      </c>
      <c r="EX12" s="26">
        <f t="shared" si="65"/>
        <v>214.3125</v>
      </c>
      <c r="EY12" s="14">
        <f t="shared" si="66"/>
        <v>1.2897530665809651E-2</v>
      </c>
      <c r="EZ12" s="18">
        <v>580</v>
      </c>
      <c r="FA12" s="28">
        <f t="shared" si="8"/>
        <v>226.61710037174723</v>
      </c>
      <c r="FB12" s="13">
        <v>2.1575000000000002</v>
      </c>
      <c r="FC12" s="26">
        <f t="shared" si="67"/>
        <v>214.81412639405204</v>
      </c>
      <c r="FD12" s="29">
        <f t="shared" si="68"/>
        <v>1.1967322834645671E-2</v>
      </c>
      <c r="FE12" s="18">
        <v>540</v>
      </c>
      <c r="FF12" s="28">
        <f t="shared" si="69"/>
        <v>207.73234200743497</v>
      </c>
      <c r="FG12" s="13">
        <v>2.14</v>
      </c>
      <c r="FH12" s="26">
        <f t="shared" si="93"/>
        <v>198.28996282527882</v>
      </c>
      <c r="FI12" s="38">
        <f t="shared" si="70"/>
        <v>1.4297244094488173E-2</v>
      </c>
      <c r="FJ12" s="2">
        <v>545</v>
      </c>
      <c r="FK12" s="12">
        <f t="shared" si="94"/>
        <v>210.09293680297398</v>
      </c>
      <c r="FL12" s="1">
        <v>2.1800000000000002</v>
      </c>
      <c r="FM12" s="26">
        <f t="shared" si="95"/>
        <v>200.65055762081784</v>
      </c>
      <c r="FN12" s="35">
        <f t="shared" si="96"/>
        <v>1.5885826771653538E-2</v>
      </c>
      <c r="FO12" s="18">
        <v>475</v>
      </c>
      <c r="FP12" s="28">
        <f t="shared" si="97"/>
        <v>177.04460966542752</v>
      </c>
      <c r="FQ12" s="13">
        <v>1.7749999999999999</v>
      </c>
      <c r="FR12" s="26">
        <f t="shared" si="98"/>
        <v>169.96282527881041</v>
      </c>
      <c r="FS12" s="38">
        <f t="shared" si="99"/>
        <v>1.5885826771653531E-2</v>
      </c>
      <c r="FT12" s="18">
        <v>445</v>
      </c>
      <c r="FU12" s="28">
        <f t="shared" si="100"/>
        <v>162.88104089219331</v>
      </c>
      <c r="FV12" s="13">
        <v>1.5249999999999999</v>
      </c>
      <c r="FW12" s="26">
        <f t="shared" si="101"/>
        <v>155.79925650557621</v>
      </c>
      <c r="FX12" s="29">
        <f t="shared" si="102"/>
        <v>1.7650918635170602E-2</v>
      </c>
    </row>
    <row r="13" spans="2:180" x14ac:dyDescent="0.25">
      <c r="B13" s="2">
        <v>234</v>
      </c>
      <c r="C13" s="1">
        <v>1.9852390170855769</v>
      </c>
      <c r="D13" s="7">
        <v>223</v>
      </c>
      <c r="E13" s="3">
        <v>1.0351255762558017E-2</v>
      </c>
      <c r="F13" s="52">
        <v>222</v>
      </c>
      <c r="G13" s="1">
        <v>1.9332</v>
      </c>
      <c r="H13" s="26">
        <f t="shared" si="71"/>
        <v>212</v>
      </c>
      <c r="I13" s="14">
        <f t="shared" si="72"/>
        <v>1.1904999999999999E-2</v>
      </c>
      <c r="J13" s="52">
        <v>225</v>
      </c>
      <c r="K13" s="1">
        <v>2.0596000000000001</v>
      </c>
      <c r="L13" s="26">
        <f t="shared" si="73"/>
        <v>215</v>
      </c>
      <c r="M13" s="14">
        <f t="shared" si="74"/>
        <v>1.1469999999999991E-2</v>
      </c>
      <c r="N13" s="52">
        <v>231</v>
      </c>
      <c r="O13" s="1">
        <v>1.9058999999999999</v>
      </c>
      <c r="P13" s="26">
        <f t="shared" si="9"/>
        <v>221</v>
      </c>
      <c r="Q13" s="14">
        <f t="shared" si="10"/>
        <v>1.0999999999999999E-2</v>
      </c>
      <c r="R13" s="52">
        <v>236</v>
      </c>
      <c r="S13" s="1">
        <v>1.9938599999999997</v>
      </c>
      <c r="T13" s="26">
        <f t="shared" si="75"/>
        <v>223.5</v>
      </c>
      <c r="U13" s="14">
        <f t="shared" si="76"/>
        <v>8.8199999999999962E-3</v>
      </c>
      <c r="V13" s="52">
        <v>240</v>
      </c>
      <c r="W13" s="1">
        <v>1.6854999999999998</v>
      </c>
      <c r="X13" s="26">
        <f t="shared" si="77"/>
        <v>230</v>
      </c>
      <c r="Y13" s="14">
        <f t="shared" si="78"/>
        <v>9.829999999999995E-3</v>
      </c>
      <c r="Z13" s="2">
        <v>591</v>
      </c>
      <c r="AA13" s="12">
        <f t="shared" si="11"/>
        <v>223.02439024390242</v>
      </c>
      <c r="AB13" s="1">
        <v>1.9581066666666667</v>
      </c>
      <c r="AC13" s="26">
        <f t="shared" si="79"/>
        <v>214.66097560975609</v>
      </c>
      <c r="AD13" s="14">
        <f t="shared" si="80"/>
        <v>1.3731831437736977E-2</v>
      </c>
      <c r="AE13" s="2">
        <v>576</v>
      </c>
      <c r="AF13" s="12">
        <f t="shared" si="12"/>
        <v>215.26731470230862</v>
      </c>
      <c r="AG13" s="1">
        <v>1.8944000000000001</v>
      </c>
      <c r="AH13" s="26">
        <f t="shared" si="81"/>
        <v>206.47144592952611</v>
      </c>
      <c r="AI13" s="14">
        <f t="shared" si="82"/>
        <v>1.2477448542616391E-2</v>
      </c>
      <c r="AJ13" s="2">
        <v>585</v>
      </c>
      <c r="AK13" s="12">
        <f t="shared" si="13"/>
        <v>219.70072992700727</v>
      </c>
      <c r="AL13" s="1">
        <v>1.9809763611111111</v>
      </c>
      <c r="AM13" s="26">
        <f t="shared" si="83"/>
        <v>211.12591240875912</v>
      </c>
      <c r="AN13" s="14">
        <f t="shared" si="84"/>
        <v>1.1904043413492247E-2</v>
      </c>
      <c r="AO13" s="2">
        <v>582</v>
      </c>
      <c r="AP13" s="12">
        <f t="shared" si="14"/>
        <v>219.68395657418577</v>
      </c>
      <c r="AQ13" s="1">
        <v>1.793798955865922</v>
      </c>
      <c r="AR13" s="26">
        <f t="shared" si="85"/>
        <v>209.80277442702052</v>
      </c>
      <c r="AS13" s="14">
        <f t="shared" si="86"/>
        <v>1.1536069096014179E-2</v>
      </c>
      <c r="AT13" s="2">
        <v>547</v>
      </c>
      <c r="AU13" s="12">
        <f t="shared" si="15"/>
        <v>204.05790108564537</v>
      </c>
      <c r="AV13" s="1">
        <v>1.8278999999999999</v>
      </c>
      <c r="AW13" s="26">
        <f t="shared" si="87"/>
        <v>195.55548854041012</v>
      </c>
      <c r="AX13" s="14">
        <f t="shared" si="88"/>
        <v>1.4354749237426389E-2</v>
      </c>
      <c r="AY13" s="2">
        <v>519</v>
      </c>
      <c r="AZ13" s="12">
        <f t="shared" si="0"/>
        <v>191.189384800965</v>
      </c>
      <c r="BA13" s="1">
        <v>1.9474952777777776</v>
      </c>
      <c r="BB13" s="26">
        <f t="shared" si="16"/>
        <v>183.60615199034982</v>
      </c>
      <c r="BC13" s="14">
        <f t="shared" si="17"/>
        <v>1.6178950727749969E-2</v>
      </c>
      <c r="BD13" s="2">
        <v>532</v>
      </c>
      <c r="BE13" s="12">
        <f t="shared" si="1"/>
        <v>201.70588235294119</v>
      </c>
      <c r="BF13" s="1">
        <v>1.7805902777777778</v>
      </c>
      <c r="BG13" s="26">
        <f t="shared" si="18"/>
        <v>194.93566176470591</v>
      </c>
      <c r="BH13" s="14">
        <f t="shared" si="19"/>
        <v>1.246242012851842E-2</v>
      </c>
      <c r="BI13" s="2">
        <v>519</v>
      </c>
      <c r="BJ13" s="12">
        <f t="shared" si="20"/>
        <v>193.55363748458694</v>
      </c>
      <c r="BK13" s="1">
        <v>1.4776100000000001</v>
      </c>
      <c r="BL13" s="26">
        <f t="shared" si="89"/>
        <v>185.33230579531443</v>
      </c>
      <c r="BM13" s="14">
        <f t="shared" si="90"/>
        <v>1.0874758905136866E-2</v>
      </c>
      <c r="BN13" s="2">
        <v>550</v>
      </c>
      <c r="BO13" s="12">
        <f t="shared" si="2"/>
        <v>208.11713933415538</v>
      </c>
      <c r="BP13" s="1">
        <v>1.4094199999999999</v>
      </c>
      <c r="BQ13" s="26">
        <f t="shared" si="21"/>
        <v>200.13070283600496</v>
      </c>
      <c r="BR13" s="14">
        <f t="shared" si="22"/>
        <v>9.1311062220163445E-3</v>
      </c>
      <c r="BS13" s="2">
        <v>535</v>
      </c>
      <c r="BT13" s="12">
        <f t="shared" si="23"/>
        <v>201.34529702970298</v>
      </c>
      <c r="BU13" s="1">
        <v>1.75865</v>
      </c>
      <c r="BV13" s="26">
        <f t="shared" si="91"/>
        <v>194.27227722772278</v>
      </c>
      <c r="BW13" s="14">
        <f t="shared" si="92"/>
        <v>1.1525487314085727E-2</v>
      </c>
      <c r="BX13" s="2">
        <v>524</v>
      </c>
      <c r="BY13" s="12">
        <f t="shared" si="24"/>
        <v>196.38689740420273</v>
      </c>
      <c r="BZ13" s="1">
        <v>1.8987389484126986</v>
      </c>
      <c r="CA13" s="26">
        <f t="shared" si="25"/>
        <v>187.2033374536465</v>
      </c>
      <c r="CB13" s="14">
        <f t="shared" si="26"/>
        <v>1.3098769320501604E-2</v>
      </c>
      <c r="CC13" s="2">
        <v>598</v>
      </c>
      <c r="CD13" s="12">
        <f t="shared" si="27"/>
        <v>230.09046454767724</v>
      </c>
      <c r="CE13" s="1">
        <v>1.9621555555555554</v>
      </c>
      <c r="CF13" s="26">
        <f t="shared" si="28"/>
        <v>220.54217603911979</v>
      </c>
      <c r="CG13" s="14">
        <f t="shared" si="29"/>
        <v>1.1154485948402805E-2</v>
      </c>
      <c r="CH13" s="2">
        <v>598</v>
      </c>
      <c r="CI13" s="12">
        <f t="shared" si="30"/>
        <v>229.43941248470011</v>
      </c>
      <c r="CJ13" s="1">
        <v>1.9086000000000001</v>
      </c>
      <c r="CK13" s="26">
        <f t="shared" si="31"/>
        <v>219.87943696450429</v>
      </c>
      <c r="CL13" s="14">
        <f t="shared" si="32"/>
        <v>1.1202957557134628E-2</v>
      </c>
      <c r="CM13" s="2">
        <v>576</v>
      </c>
      <c r="CN13" s="12">
        <f t="shared" si="33"/>
        <v>220.25830258302585</v>
      </c>
      <c r="CO13" s="1">
        <v>1.9691000000000001</v>
      </c>
      <c r="CP13" s="26">
        <f t="shared" si="34"/>
        <v>210.8856088560886</v>
      </c>
      <c r="CQ13" s="14">
        <f t="shared" si="35"/>
        <v>1.3400629921259845E-2</v>
      </c>
      <c r="CR13" s="63">
        <v>627</v>
      </c>
      <c r="CS13" s="12">
        <f t="shared" si="36"/>
        <v>244.15867158671585</v>
      </c>
      <c r="CT13" s="1">
        <v>2.2408720000000004</v>
      </c>
      <c r="CU13" s="26">
        <f t="shared" si="37"/>
        <v>232.20848708487085</v>
      </c>
      <c r="CV13" s="14">
        <f t="shared" si="38"/>
        <v>1.0789163964798542E-2</v>
      </c>
      <c r="CW13" s="2">
        <v>629</v>
      </c>
      <c r="CX13" s="12">
        <f t="shared" si="39"/>
        <v>245.09594095940957</v>
      </c>
      <c r="CY13" s="1">
        <v>2.4353199999999999</v>
      </c>
      <c r="CZ13" s="26">
        <f t="shared" si="40"/>
        <v>234.7859778597786</v>
      </c>
      <c r="DA13" s="14">
        <f t="shared" si="41"/>
        <v>1.2276959556191852E-2</v>
      </c>
      <c r="DB13" s="2">
        <v>619</v>
      </c>
      <c r="DC13" s="12">
        <f t="shared" si="42"/>
        <v>240.11425061425064</v>
      </c>
      <c r="DD13" s="1">
        <v>2.2944</v>
      </c>
      <c r="DE13" s="26">
        <f t="shared" si="43"/>
        <v>229.81695331695335</v>
      </c>
      <c r="DF13" s="35">
        <f t="shared" si="44"/>
        <v>1.1770078740157468E-2</v>
      </c>
      <c r="DG13" s="2">
        <v>554</v>
      </c>
      <c r="DH13" s="12">
        <f t="shared" si="45"/>
        <v>209.47970479704796</v>
      </c>
      <c r="DI13" s="1">
        <v>1.93045</v>
      </c>
      <c r="DJ13" s="26">
        <f t="shared" si="46"/>
        <v>200.80996309963101</v>
      </c>
      <c r="DK13" s="14">
        <f t="shared" si="47"/>
        <v>1.1790432006809987E-2</v>
      </c>
      <c r="DL13" s="2">
        <v>589</v>
      </c>
      <c r="DM13" s="12">
        <f t="shared" si="103"/>
        <v>226.35055350553503</v>
      </c>
      <c r="DN13" s="1">
        <v>1.9354</v>
      </c>
      <c r="DO13" s="26">
        <f t="shared" si="104"/>
        <v>213.69741697416973</v>
      </c>
      <c r="DP13" s="14">
        <f t="shared" si="105"/>
        <v>1.0021230679498404E-2</v>
      </c>
      <c r="DQ13" s="2">
        <v>657</v>
      </c>
      <c r="DR13" s="12">
        <f t="shared" si="3"/>
        <v>258.21771217712177</v>
      </c>
      <c r="DS13" s="1">
        <v>2.476</v>
      </c>
      <c r="DT13" s="26">
        <f t="shared" si="51"/>
        <v>246.26752767527677</v>
      </c>
      <c r="DU13" s="35">
        <f t="shared" si="52"/>
        <v>1.1380577427821517E-2</v>
      </c>
      <c r="DV13" s="2">
        <v>599</v>
      </c>
      <c r="DW13" s="12">
        <f t="shared" si="53"/>
        <v>230.85221674876848</v>
      </c>
      <c r="DX13" s="1">
        <v>2.1634000000000002</v>
      </c>
      <c r="DY13" s="26">
        <f t="shared" si="54"/>
        <v>221.70258620689657</v>
      </c>
      <c r="DZ13" s="14">
        <f t="shared" si="55"/>
        <v>1.1852937613567541E-2</v>
      </c>
      <c r="EA13" s="2">
        <v>649</v>
      </c>
      <c r="EB13" s="12">
        <f t="shared" si="56"/>
        <v>254.78201970443351</v>
      </c>
      <c r="EC13" s="1">
        <v>2.4948000000000001</v>
      </c>
      <c r="ED13" s="26">
        <f t="shared" si="57"/>
        <v>242.11330049261085</v>
      </c>
      <c r="EE13" s="14">
        <f t="shared" si="58"/>
        <v>1.0924545542918239E-2</v>
      </c>
      <c r="EF13" s="2">
        <v>614</v>
      </c>
      <c r="EG13" s="12">
        <f t="shared" si="4"/>
        <v>242.66914498141264</v>
      </c>
      <c r="EH13" s="1">
        <v>2.2393999999999998</v>
      </c>
      <c r="EI13" s="26">
        <f t="shared" si="59"/>
        <v>233.2267657992565</v>
      </c>
      <c r="EJ13" s="14">
        <f t="shared" si="60"/>
        <v>1.0987696850393705E-2</v>
      </c>
      <c r="EK13" s="2">
        <v>611</v>
      </c>
      <c r="EL13" s="12">
        <f t="shared" si="5"/>
        <v>241.25278810408921</v>
      </c>
      <c r="EM13" s="1">
        <v>2.3919999999999999</v>
      </c>
      <c r="EN13" s="26">
        <f t="shared" si="61"/>
        <v>230.63011152416357</v>
      </c>
      <c r="EO13" s="14">
        <f t="shared" si="62"/>
        <v>1.193672790901139E-2</v>
      </c>
      <c r="EP13" s="2">
        <v>679</v>
      </c>
      <c r="EQ13" s="12">
        <f t="shared" si="6"/>
        <v>274.03602484472049</v>
      </c>
      <c r="ER13" s="1">
        <v>2.5558000000000001</v>
      </c>
      <c r="ES13" s="26">
        <f t="shared" si="63"/>
        <v>258.18074534161491</v>
      </c>
      <c r="ET13" s="35">
        <f t="shared" si="64"/>
        <v>8.2874603361147055E-3</v>
      </c>
      <c r="EU13" s="2">
        <v>626</v>
      </c>
      <c r="EV13" s="12">
        <f t="shared" si="7"/>
        <v>248.0272277227723</v>
      </c>
      <c r="EW13" s="1">
        <v>2.5055999999999998</v>
      </c>
      <c r="EX13" s="26">
        <f t="shared" si="65"/>
        <v>236.94616336633663</v>
      </c>
      <c r="EY13" s="14">
        <f t="shared" si="66"/>
        <v>1.1474529513598005E-2</v>
      </c>
      <c r="EZ13" s="18">
        <v>630</v>
      </c>
      <c r="FA13" s="28">
        <f t="shared" si="8"/>
        <v>250.22304832713755</v>
      </c>
      <c r="FB13" s="13">
        <v>2.4</v>
      </c>
      <c r="FC13" s="26">
        <f t="shared" si="67"/>
        <v>238.42007434944239</v>
      </c>
      <c r="FD13" s="29">
        <f t="shared" si="68"/>
        <v>1.0272834645669285E-2</v>
      </c>
      <c r="FE13" s="18">
        <v>575</v>
      </c>
      <c r="FF13" s="28">
        <f t="shared" si="69"/>
        <v>224.25650557620818</v>
      </c>
      <c r="FG13" s="13">
        <v>2.38</v>
      </c>
      <c r="FH13" s="26">
        <f t="shared" si="93"/>
        <v>215.99442379182159</v>
      </c>
      <c r="FI13" s="38">
        <f t="shared" si="70"/>
        <v>1.4524184476940382E-2</v>
      </c>
      <c r="FJ13" s="2">
        <v>580</v>
      </c>
      <c r="FK13" s="12">
        <f t="shared" si="94"/>
        <v>226.61710037174723</v>
      </c>
      <c r="FL13" s="1">
        <v>2.44</v>
      </c>
      <c r="FM13" s="26">
        <f t="shared" si="95"/>
        <v>218.3550185873606</v>
      </c>
      <c r="FN13" s="35">
        <f t="shared" si="96"/>
        <v>1.5734533183352058E-2</v>
      </c>
      <c r="FO13" s="18">
        <v>517.5</v>
      </c>
      <c r="FP13" s="28">
        <f t="shared" si="97"/>
        <v>197.1096654275093</v>
      </c>
      <c r="FQ13" s="13">
        <v>2.0375000000000001</v>
      </c>
      <c r="FR13" s="26">
        <f t="shared" si="98"/>
        <v>187.07713754646841</v>
      </c>
      <c r="FS13" s="38">
        <f t="shared" si="99"/>
        <v>1.3082445576655869E-2</v>
      </c>
      <c r="FT13" s="18">
        <v>475</v>
      </c>
      <c r="FU13" s="28">
        <f t="shared" si="100"/>
        <v>177.04460966542752</v>
      </c>
      <c r="FV13" s="13">
        <v>1.7749999999999999</v>
      </c>
      <c r="FW13" s="26">
        <f t="shared" si="101"/>
        <v>169.96282527881041</v>
      </c>
      <c r="FX13" s="29">
        <f t="shared" si="102"/>
        <v>1.7650918635170602E-2</v>
      </c>
    </row>
    <row r="14" spans="2:180" x14ac:dyDescent="0.25">
      <c r="B14" s="2">
        <v>258</v>
      </c>
      <c r="C14" s="1">
        <v>2.2192862360592431</v>
      </c>
      <c r="D14" s="7">
        <v>246</v>
      </c>
      <c r="E14" s="3">
        <v>9.7519674572360878E-3</v>
      </c>
      <c r="F14" s="52">
        <v>242</v>
      </c>
      <c r="G14" s="1">
        <v>2.1543000000000001</v>
      </c>
      <c r="H14" s="26">
        <f t="shared" si="71"/>
        <v>232</v>
      </c>
      <c r="I14" s="14">
        <f t="shared" si="72"/>
        <v>1.1055000000000004E-2</v>
      </c>
      <c r="J14" s="52">
        <v>244</v>
      </c>
      <c r="K14" s="1">
        <v>2.2937000000000003</v>
      </c>
      <c r="L14" s="26">
        <f t="shared" si="73"/>
        <v>234.5</v>
      </c>
      <c r="M14" s="14">
        <f t="shared" si="74"/>
        <v>1.2321052631578958E-2</v>
      </c>
      <c r="N14" s="52">
        <v>251</v>
      </c>
      <c r="O14" s="1">
        <v>2.0806999999999998</v>
      </c>
      <c r="P14" s="26">
        <f t="shared" si="9"/>
        <v>241</v>
      </c>
      <c r="Q14" s="14">
        <f t="shared" si="10"/>
        <v>8.7399999999999926E-3</v>
      </c>
      <c r="R14" s="52">
        <v>261</v>
      </c>
      <c r="S14" s="1">
        <v>2.2208099999999997</v>
      </c>
      <c r="T14" s="26">
        <f t="shared" si="75"/>
        <v>248.5</v>
      </c>
      <c r="U14" s="14">
        <f t="shared" si="76"/>
        <v>9.0779999999999993E-3</v>
      </c>
      <c r="V14" s="52">
        <v>270</v>
      </c>
      <c r="W14" s="1">
        <v>1.9089999999999998</v>
      </c>
      <c r="X14" s="26">
        <f t="shared" si="77"/>
        <v>255</v>
      </c>
      <c r="Y14" s="14">
        <f t="shared" si="78"/>
        <v>7.4500000000000009E-3</v>
      </c>
      <c r="Z14" s="2">
        <v>634</v>
      </c>
      <c r="AA14" s="12">
        <f t="shared" si="11"/>
        <v>243.00365853658536</v>
      </c>
      <c r="AB14" s="1">
        <v>2.1620326666666667</v>
      </c>
      <c r="AC14" s="26">
        <f t="shared" si="79"/>
        <v>233.01402439024389</v>
      </c>
      <c r="AD14" s="14">
        <f t="shared" si="80"/>
        <v>1.0206880302752847E-2</v>
      </c>
      <c r="AE14" s="2">
        <v>620</v>
      </c>
      <c r="AF14" s="12">
        <f t="shared" si="12"/>
        <v>235.63669501822599</v>
      </c>
      <c r="AG14" s="1">
        <v>2.0990000000000002</v>
      </c>
      <c r="AH14" s="26">
        <f t="shared" si="81"/>
        <v>225.45200486026732</v>
      </c>
      <c r="AI14" s="14">
        <f t="shared" si="82"/>
        <v>1.0044488188976387E-2</v>
      </c>
      <c r="AJ14" s="2">
        <v>628</v>
      </c>
      <c r="AK14" s="12">
        <f t="shared" si="13"/>
        <v>239.63138686131384</v>
      </c>
      <c r="AL14" s="1">
        <v>2.2105319166666666</v>
      </c>
      <c r="AM14" s="26">
        <f t="shared" si="83"/>
        <v>229.66605839416056</v>
      </c>
      <c r="AN14" s="14">
        <f t="shared" si="84"/>
        <v>1.1517711448859588E-2</v>
      </c>
      <c r="AO14" s="2">
        <v>625</v>
      </c>
      <c r="AP14" s="12">
        <f t="shared" si="14"/>
        <v>239.4463208685163</v>
      </c>
      <c r="AQ14" s="1">
        <v>2.0245647558659221</v>
      </c>
      <c r="AR14" s="26">
        <f t="shared" si="85"/>
        <v>229.56513872135105</v>
      </c>
      <c r="AS14" s="14">
        <f t="shared" si="86"/>
        <v>1.1677034010864925E-2</v>
      </c>
      <c r="AT14" s="2">
        <v>584</v>
      </c>
      <c r="AU14" s="12">
        <f t="shared" si="15"/>
        <v>221.0627261761158</v>
      </c>
      <c r="AV14" s="1">
        <v>2.0507999999999997</v>
      </c>
      <c r="AW14" s="26">
        <f t="shared" si="87"/>
        <v>212.56031363088059</v>
      </c>
      <c r="AX14" s="14">
        <f t="shared" si="88"/>
        <v>1.3108044264737181E-2</v>
      </c>
      <c r="AY14" s="2">
        <v>553</v>
      </c>
      <c r="AZ14" s="12">
        <f t="shared" si="0"/>
        <v>206.81544028950543</v>
      </c>
      <c r="BA14" s="1">
        <v>2.2004286111111111</v>
      </c>
      <c r="BB14" s="26">
        <f t="shared" si="16"/>
        <v>199.00241254523522</v>
      </c>
      <c r="BC14" s="14">
        <f t="shared" si="17"/>
        <v>1.6186639905305941E-2</v>
      </c>
      <c r="BD14" s="2">
        <v>572</v>
      </c>
      <c r="BE14" s="12">
        <f t="shared" si="1"/>
        <v>220.38235294117649</v>
      </c>
      <c r="BF14" s="1">
        <v>1.9857902777777778</v>
      </c>
      <c r="BG14" s="26">
        <f t="shared" si="18"/>
        <v>211.04411764705884</v>
      </c>
      <c r="BH14" s="14">
        <f t="shared" si="19"/>
        <v>1.0987086614173225E-2</v>
      </c>
      <c r="BI14" s="2">
        <v>552</v>
      </c>
      <c r="BJ14" s="12">
        <f t="shared" si="20"/>
        <v>209.05672009864364</v>
      </c>
      <c r="BK14" s="1">
        <v>1.64649</v>
      </c>
      <c r="BL14" s="26">
        <f t="shared" si="89"/>
        <v>201.30517879161528</v>
      </c>
      <c r="BM14" s="14">
        <f t="shared" si="90"/>
        <v>1.0893317426230825E-2</v>
      </c>
      <c r="BN14" s="2">
        <v>591</v>
      </c>
      <c r="BO14" s="12">
        <f t="shared" si="2"/>
        <v>227.37854500616521</v>
      </c>
      <c r="BP14" s="1">
        <v>1.5858000000000001</v>
      </c>
      <c r="BQ14" s="26">
        <f t="shared" si="21"/>
        <v>217.74784217016031</v>
      </c>
      <c r="BR14" s="14">
        <f t="shared" si="22"/>
        <v>9.1571717559695547E-3</v>
      </c>
      <c r="BS14" s="2">
        <v>571</v>
      </c>
      <c r="BT14" s="12">
        <f t="shared" si="23"/>
        <v>218.32054455445544</v>
      </c>
      <c r="BU14" s="1">
        <v>1.94418</v>
      </c>
      <c r="BV14" s="26">
        <f t="shared" si="91"/>
        <v>209.83292079207922</v>
      </c>
      <c r="BW14" s="14">
        <f t="shared" si="92"/>
        <v>1.0929442986293387E-2</v>
      </c>
      <c r="BX14" s="2">
        <v>564</v>
      </c>
      <c r="BY14" s="12">
        <f t="shared" si="24"/>
        <v>215.22496909765141</v>
      </c>
      <c r="BZ14" s="1">
        <v>2.1408267261904763</v>
      </c>
      <c r="CA14" s="26">
        <f t="shared" si="25"/>
        <v>205.80593325092707</v>
      </c>
      <c r="CB14" s="14">
        <f t="shared" si="26"/>
        <v>1.2850985053951597E-2</v>
      </c>
      <c r="CC14" s="2">
        <v>640</v>
      </c>
      <c r="CD14" s="12">
        <f t="shared" si="27"/>
        <v>249.65281173594133</v>
      </c>
      <c r="CE14" s="1">
        <v>2.1744777777777777</v>
      </c>
      <c r="CF14" s="26">
        <f t="shared" si="28"/>
        <v>239.87163814180929</v>
      </c>
      <c r="CG14" s="14">
        <f t="shared" si="29"/>
        <v>1.0853616908997476E-2</v>
      </c>
      <c r="CH14" s="2">
        <v>638</v>
      </c>
      <c r="CI14" s="12">
        <f t="shared" si="30"/>
        <v>248.09302325581396</v>
      </c>
      <c r="CJ14" s="1">
        <v>2.1061000000000001</v>
      </c>
      <c r="CK14" s="26">
        <f t="shared" si="31"/>
        <v>238.76621787025704</v>
      </c>
      <c r="CL14" s="14">
        <f t="shared" si="32"/>
        <v>1.0587762467191593E-2</v>
      </c>
      <c r="CM14" s="2">
        <v>619</v>
      </c>
      <c r="CN14" s="12">
        <f t="shared" si="33"/>
        <v>240.40959409594095</v>
      </c>
      <c r="CO14" s="1">
        <v>2.1959</v>
      </c>
      <c r="CP14" s="26">
        <f t="shared" si="34"/>
        <v>230.33394833948341</v>
      </c>
      <c r="CQ14" s="14">
        <f t="shared" si="35"/>
        <v>1.125486174693281E-2</v>
      </c>
      <c r="CR14" s="63">
        <v>682</v>
      </c>
      <c r="CS14" s="12">
        <f t="shared" si="36"/>
        <v>269.93357933579335</v>
      </c>
      <c r="CT14" s="1">
        <v>2.5007920000000006</v>
      </c>
      <c r="CU14" s="26">
        <f t="shared" si="37"/>
        <v>257.04612546125463</v>
      </c>
      <c r="CV14" s="14">
        <f t="shared" si="38"/>
        <v>1.0084226198997855E-2</v>
      </c>
      <c r="CW14" s="2">
        <v>661</v>
      </c>
      <c r="CX14" s="12">
        <f t="shared" si="39"/>
        <v>260.09225092250921</v>
      </c>
      <c r="CY14" s="1">
        <v>2.6092</v>
      </c>
      <c r="CZ14" s="26">
        <f t="shared" si="40"/>
        <v>252.59409594095939</v>
      </c>
      <c r="DA14" s="14">
        <f t="shared" si="41"/>
        <v>1.1594852362204724E-2</v>
      </c>
      <c r="DB14" s="2">
        <v>668</v>
      </c>
      <c r="DC14" s="12">
        <f t="shared" si="42"/>
        <v>263.04914004914002</v>
      </c>
      <c r="DD14" s="1">
        <v>2.5436999999999999</v>
      </c>
      <c r="DE14" s="26">
        <f t="shared" si="43"/>
        <v>251.58169533169533</v>
      </c>
      <c r="DF14" s="35">
        <f t="shared" si="44"/>
        <v>1.0869901976538664E-2</v>
      </c>
      <c r="DG14" s="2">
        <v>590</v>
      </c>
      <c r="DH14" s="12">
        <f t="shared" si="45"/>
        <v>226.35055350553503</v>
      </c>
      <c r="DI14" s="1">
        <v>2.1051899999999999</v>
      </c>
      <c r="DJ14" s="26">
        <f t="shared" si="46"/>
        <v>217.9151291512915</v>
      </c>
      <c r="DK14" s="14">
        <f t="shared" si="47"/>
        <v>1.0357510936132984E-2</v>
      </c>
      <c r="DL14" s="2">
        <v>641</v>
      </c>
      <c r="DM14" s="12">
        <f t="shared" si="103"/>
        <v>250.71955719557195</v>
      </c>
      <c r="DN14" s="1">
        <v>2.1760999999999999</v>
      </c>
      <c r="DO14" s="26">
        <f t="shared" si="104"/>
        <v>238.53505535055348</v>
      </c>
      <c r="DP14" s="14">
        <f t="shared" si="105"/>
        <v>9.8773016353724905E-3</v>
      </c>
      <c r="DQ14" s="2">
        <v>712</v>
      </c>
      <c r="DR14" s="12">
        <f t="shared" si="3"/>
        <v>283.99261992619927</v>
      </c>
      <c r="DS14" s="1">
        <v>2.7296</v>
      </c>
      <c r="DT14" s="26">
        <f t="shared" si="51"/>
        <v>271.10516605166049</v>
      </c>
      <c r="DU14" s="35">
        <f t="shared" si="52"/>
        <v>9.839026485325697E-3</v>
      </c>
      <c r="DV14" s="2">
        <v>642</v>
      </c>
      <c r="DW14" s="12">
        <f t="shared" si="53"/>
        <v>251.02832512315268</v>
      </c>
      <c r="DX14" s="1">
        <v>2.4011999999999998</v>
      </c>
      <c r="DY14" s="26">
        <f t="shared" si="54"/>
        <v>240.9402709359606</v>
      </c>
      <c r="DZ14" s="14">
        <f t="shared" si="55"/>
        <v>1.1786217420496856E-2</v>
      </c>
      <c r="EA14" s="2">
        <v>700</v>
      </c>
      <c r="EB14" s="12">
        <f t="shared" si="56"/>
        <v>278.71182266009856</v>
      </c>
      <c r="EC14" s="1">
        <v>2.7130000000000001</v>
      </c>
      <c r="ED14" s="26">
        <f t="shared" si="57"/>
        <v>266.74692118226602</v>
      </c>
      <c r="EE14" s="14">
        <f t="shared" si="58"/>
        <v>9.1183366785034092E-3</v>
      </c>
      <c r="EF14" s="2">
        <v>663</v>
      </c>
      <c r="EG14" s="12">
        <f t="shared" si="4"/>
        <v>265.80297397769516</v>
      </c>
      <c r="EH14" s="1">
        <v>2.4529000000000001</v>
      </c>
      <c r="EI14" s="26">
        <f t="shared" si="59"/>
        <v>254.23605947955389</v>
      </c>
      <c r="EJ14" s="14">
        <f t="shared" si="60"/>
        <v>9.2289088863892164E-3</v>
      </c>
      <c r="EK14" s="2">
        <v>674</v>
      </c>
      <c r="EL14" s="12">
        <f t="shared" si="5"/>
        <v>270.99628252788102</v>
      </c>
      <c r="EM14" s="1">
        <v>2.7078000000000002</v>
      </c>
      <c r="EN14" s="26">
        <f t="shared" si="61"/>
        <v>256.1245353159851</v>
      </c>
      <c r="EO14" s="14">
        <f t="shared" si="62"/>
        <v>1.0617447819022635E-2</v>
      </c>
      <c r="EP14" s="2">
        <v>760</v>
      </c>
      <c r="EQ14" s="12">
        <f t="shared" si="6"/>
        <v>312.3726708074534</v>
      </c>
      <c r="ER14" s="1">
        <v>2.8069000000000002</v>
      </c>
      <c r="ES14" s="26">
        <f t="shared" si="63"/>
        <v>293.20434782608697</v>
      </c>
      <c r="ET14" s="35">
        <f t="shared" si="64"/>
        <v>6.5498687664042026E-3</v>
      </c>
      <c r="EU14" s="2">
        <v>688</v>
      </c>
      <c r="EV14" s="12">
        <f t="shared" si="7"/>
        <v>277.26237623762376</v>
      </c>
      <c r="EW14" s="1">
        <v>2.7995000000000001</v>
      </c>
      <c r="EX14" s="26">
        <f t="shared" si="65"/>
        <v>262.64480198019805</v>
      </c>
      <c r="EY14" s="14">
        <f t="shared" si="66"/>
        <v>1.005296757260183E-2</v>
      </c>
      <c r="EZ14" s="18">
        <v>685</v>
      </c>
      <c r="FA14" s="28">
        <f t="shared" si="8"/>
        <v>276.18959107806694</v>
      </c>
      <c r="FB14" s="13">
        <v>2.6625000000000001</v>
      </c>
      <c r="FC14" s="26">
        <f t="shared" si="67"/>
        <v>263.20631970260223</v>
      </c>
      <c r="FD14" s="29">
        <f t="shared" si="68"/>
        <v>1.0109162491052252E-2</v>
      </c>
      <c r="FE14" s="18">
        <v>607.5</v>
      </c>
      <c r="FF14" s="28">
        <f t="shared" si="69"/>
        <v>239.60037174721191</v>
      </c>
      <c r="FG14" s="13">
        <v>2.6</v>
      </c>
      <c r="FH14" s="26">
        <f t="shared" si="93"/>
        <v>231.92843866171006</v>
      </c>
      <c r="FI14" s="38">
        <f t="shared" si="70"/>
        <v>1.4337976983646281E-2</v>
      </c>
      <c r="FJ14" s="2">
        <v>620</v>
      </c>
      <c r="FK14" s="12">
        <f t="shared" si="94"/>
        <v>245.50185873605949</v>
      </c>
      <c r="FL14" s="1">
        <v>2.68</v>
      </c>
      <c r="FM14" s="26">
        <f t="shared" si="95"/>
        <v>236.05947955390337</v>
      </c>
      <c r="FN14" s="35">
        <f t="shared" si="96"/>
        <v>1.2708661417322849E-2</v>
      </c>
      <c r="FO14" s="18">
        <v>557.5</v>
      </c>
      <c r="FP14" s="28">
        <f t="shared" si="97"/>
        <v>215.99442379182156</v>
      </c>
      <c r="FQ14" s="13">
        <v>2.3250000000000002</v>
      </c>
      <c r="FR14" s="26">
        <f t="shared" si="98"/>
        <v>206.55204460966542</v>
      </c>
      <c r="FS14" s="38">
        <f t="shared" si="99"/>
        <v>1.5223917322834655E-2</v>
      </c>
      <c r="FT14" s="18">
        <v>505</v>
      </c>
      <c r="FU14" s="28">
        <f t="shared" si="100"/>
        <v>191.20817843866169</v>
      </c>
      <c r="FV14" s="13">
        <v>1.9950000000000001</v>
      </c>
      <c r="FW14" s="26">
        <f t="shared" si="101"/>
        <v>184.12639405204459</v>
      </c>
      <c r="FX14" s="29">
        <f t="shared" si="102"/>
        <v>1.5532808398950174E-2</v>
      </c>
    </row>
    <row r="15" spans="2:180" x14ac:dyDescent="0.25">
      <c r="B15" s="2">
        <v>286</v>
      </c>
      <c r="C15" s="1">
        <v>2.4448392509526853</v>
      </c>
      <c r="D15" s="7">
        <v>272</v>
      </c>
      <c r="E15" s="3">
        <v>8.0554648176229312E-3</v>
      </c>
      <c r="F15" s="52">
        <v>262</v>
      </c>
      <c r="G15" s="1">
        <v>2.3530000000000002</v>
      </c>
      <c r="H15" s="26">
        <f t="shared" si="71"/>
        <v>252</v>
      </c>
      <c r="I15" s="14">
        <f t="shared" si="72"/>
        <v>9.9350000000000046E-3</v>
      </c>
      <c r="J15" s="52">
        <v>269</v>
      </c>
      <c r="K15" s="1">
        <v>2.5440000000000005</v>
      </c>
      <c r="L15" s="26">
        <f t="shared" si="73"/>
        <v>256.5</v>
      </c>
      <c r="M15" s="14">
        <f t="shared" si="74"/>
        <v>1.0012000000000007E-2</v>
      </c>
      <c r="N15" s="52">
        <v>281</v>
      </c>
      <c r="O15" s="1">
        <v>2.3266</v>
      </c>
      <c r="P15" s="26">
        <f t="shared" si="9"/>
        <v>266</v>
      </c>
      <c r="Q15" s="14">
        <f t="shared" si="10"/>
        <v>8.196666666666675E-3</v>
      </c>
      <c r="R15" s="52">
        <v>281</v>
      </c>
      <c r="S15" s="1">
        <v>2.3904099999999997</v>
      </c>
      <c r="T15" s="26">
        <f t="shared" si="75"/>
        <v>271</v>
      </c>
      <c r="U15" s="14">
        <f t="shared" si="76"/>
        <v>8.479999999999998E-3</v>
      </c>
      <c r="V15" s="52">
        <v>309</v>
      </c>
      <c r="W15" s="1">
        <v>2.1707999999999998</v>
      </c>
      <c r="X15" s="26">
        <f t="shared" si="77"/>
        <v>289.5</v>
      </c>
      <c r="Y15" s="14">
        <f t="shared" si="78"/>
        <v>6.7128205128205139E-3</v>
      </c>
      <c r="Z15" s="2">
        <v>684</v>
      </c>
      <c r="AA15" s="12">
        <f t="shared" si="11"/>
        <v>266.23536585365849</v>
      </c>
      <c r="AB15" s="1">
        <v>2.4067276666666668</v>
      </c>
      <c r="AC15" s="26">
        <f t="shared" si="79"/>
        <v>254.61951219512193</v>
      </c>
      <c r="AD15" s="14">
        <f t="shared" si="80"/>
        <v>1.0532803149606322E-2</v>
      </c>
      <c r="AE15" s="2">
        <v>663</v>
      </c>
      <c r="AF15" s="12">
        <f t="shared" si="12"/>
        <v>255.54313487241799</v>
      </c>
      <c r="AG15" s="1">
        <v>2.2912000000000003</v>
      </c>
      <c r="AH15" s="26">
        <f t="shared" si="81"/>
        <v>245.58991494532199</v>
      </c>
      <c r="AI15" s="14">
        <f t="shared" si="82"/>
        <v>9.6551669413416329E-3</v>
      </c>
      <c r="AJ15" s="2">
        <v>667</v>
      </c>
      <c r="AK15" s="12">
        <f t="shared" si="13"/>
        <v>257.70802919708029</v>
      </c>
      <c r="AL15" s="1">
        <v>2.4041530277777778</v>
      </c>
      <c r="AM15" s="26">
        <f t="shared" si="83"/>
        <v>248.66970802919707</v>
      </c>
      <c r="AN15" s="14">
        <f t="shared" si="84"/>
        <v>1.0711121430334021E-2</v>
      </c>
      <c r="AO15" s="2">
        <v>672</v>
      </c>
      <c r="AP15" s="12">
        <f t="shared" si="14"/>
        <v>261.04704463208685</v>
      </c>
      <c r="AQ15" s="1">
        <v>2.251377255865922</v>
      </c>
      <c r="AR15" s="26">
        <f t="shared" si="85"/>
        <v>250.24668275030157</v>
      </c>
      <c r="AS15" s="14">
        <f t="shared" si="86"/>
        <v>1.0500226866588483E-2</v>
      </c>
      <c r="AT15" s="2">
        <v>616</v>
      </c>
      <c r="AU15" s="12">
        <f t="shared" si="15"/>
        <v>235.7696019300362</v>
      </c>
      <c r="AV15" s="1">
        <v>2.2269999999999999</v>
      </c>
      <c r="AW15" s="26">
        <f t="shared" si="87"/>
        <v>228.41616405307599</v>
      </c>
      <c r="AX15" s="14">
        <f t="shared" si="88"/>
        <v>1.1980790682414696E-2</v>
      </c>
      <c r="AY15" s="2">
        <v>593</v>
      </c>
      <c r="AZ15" s="12">
        <f t="shared" si="0"/>
        <v>225.19903498190592</v>
      </c>
      <c r="BA15" s="1">
        <v>2.452415883838384</v>
      </c>
      <c r="BB15" s="26">
        <f t="shared" si="16"/>
        <v>216.00723763570568</v>
      </c>
      <c r="BC15" s="14">
        <f t="shared" si="17"/>
        <v>1.3707181698878553E-2</v>
      </c>
      <c r="BD15" s="2">
        <v>610</v>
      </c>
      <c r="BE15" s="12">
        <f t="shared" si="1"/>
        <v>238.125</v>
      </c>
      <c r="BF15" s="1">
        <v>2.1627102777777778</v>
      </c>
      <c r="BG15" s="26">
        <f t="shared" si="18"/>
        <v>229.25367647058823</v>
      </c>
      <c r="BH15" s="14">
        <f t="shared" si="19"/>
        <v>9.9714546208039892E-3</v>
      </c>
      <c r="BI15" s="2">
        <v>593</v>
      </c>
      <c r="BJ15" s="12">
        <f t="shared" si="20"/>
        <v>228.31812577065352</v>
      </c>
      <c r="BK15" s="1">
        <v>1.8233999999999999</v>
      </c>
      <c r="BL15" s="26">
        <f t="shared" si="89"/>
        <v>218.68742293464857</v>
      </c>
      <c r="BM15" s="14">
        <f t="shared" si="90"/>
        <v>9.1846879201075322E-3</v>
      </c>
      <c r="BN15" s="2">
        <v>633</v>
      </c>
      <c r="BO15" s="12">
        <f t="shared" si="2"/>
        <v>247.10974106041925</v>
      </c>
      <c r="BP15" s="1">
        <v>1.6952799999999999</v>
      </c>
      <c r="BQ15" s="26">
        <f t="shared" si="21"/>
        <v>237.24414303329223</v>
      </c>
      <c r="BR15" s="14">
        <f t="shared" si="22"/>
        <v>5.5485739282589474E-3</v>
      </c>
      <c r="BS15" s="2">
        <v>607</v>
      </c>
      <c r="BT15" s="12">
        <f t="shared" si="23"/>
        <v>235.29579207920793</v>
      </c>
      <c r="BU15" s="1">
        <v>2.1272000000000002</v>
      </c>
      <c r="BV15" s="26">
        <f t="shared" si="91"/>
        <v>226.80816831683168</v>
      </c>
      <c r="BW15" s="14">
        <f t="shared" si="92"/>
        <v>1.0781580635753865E-2</v>
      </c>
      <c r="BX15" s="2">
        <v>603</v>
      </c>
      <c r="BY15" s="12">
        <f t="shared" si="24"/>
        <v>233.5920889987639</v>
      </c>
      <c r="BZ15" s="1">
        <v>2.3698567261904762</v>
      </c>
      <c r="CA15" s="26">
        <f t="shared" si="25"/>
        <v>224.40852904820764</v>
      </c>
      <c r="CB15" s="14">
        <f t="shared" si="26"/>
        <v>1.246956524665185E-2</v>
      </c>
      <c r="CC15" s="2">
        <v>681</v>
      </c>
      <c r="CD15" s="12">
        <f t="shared" si="27"/>
        <v>268.74938875305622</v>
      </c>
      <c r="CE15" s="1">
        <v>2.3615933333333334</v>
      </c>
      <c r="CF15" s="26">
        <f t="shared" si="28"/>
        <v>259.20110024449878</v>
      </c>
      <c r="CG15" s="14">
        <f t="shared" si="29"/>
        <v>9.7983819502237193E-3</v>
      </c>
      <c r="CH15" s="2">
        <v>679</v>
      </c>
      <c r="CI15" s="12">
        <f t="shared" si="30"/>
        <v>267.21297429620563</v>
      </c>
      <c r="CJ15" s="1">
        <v>2.2857000000000003</v>
      </c>
      <c r="CK15" s="26">
        <f t="shared" si="31"/>
        <v>257.65299877600978</v>
      </c>
      <c r="CL15" s="14">
        <f t="shared" si="32"/>
        <v>9.3933294923500554E-3</v>
      </c>
      <c r="CM15" s="2">
        <v>667</v>
      </c>
      <c r="CN15" s="12">
        <f t="shared" si="33"/>
        <v>262.90405904059043</v>
      </c>
      <c r="CO15" s="1">
        <v>2.3523999999999998</v>
      </c>
      <c r="CP15" s="26">
        <f t="shared" si="34"/>
        <v>251.65682656826567</v>
      </c>
      <c r="CQ15" s="14">
        <f t="shared" si="35"/>
        <v>6.9572670603674381E-3</v>
      </c>
      <c r="CR15" s="63">
        <v>755</v>
      </c>
      <c r="CS15" s="12">
        <f t="shared" si="36"/>
        <v>304.14391143911439</v>
      </c>
      <c r="CT15" s="1">
        <v>2.7202920000000006</v>
      </c>
      <c r="CU15" s="26">
        <f t="shared" si="37"/>
        <v>287.0387453874539</v>
      </c>
      <c r="CV15" s="14">
        <f t="shared" si="38"/>
        <v>6.4161902707367061E-3</v>
      </c>
      <c r="CW15" s="2">
        <v>704</v>
      </c>
      <c r="CX15" s="12">
        <f t="shared" si="39"/>
        <v>280.24354243542439</v>
      </c>
      <c r="CY15" s="1">
        <v>2.8287</v>
      </c>
      <c r="CZ15" s="26">
        <f t="shared" si="40"/>
        <v>270.16789667896683</v>
      </c>
      <c r="DA15" s="14">
        <f t="shared" si="41"/>
        <v>1.0892602087529731E-2</v>
      </c>
      <c r="DB15" s="2">
        <v>725</v>
      </c>
      <c r="DC15" s="12">
        <f t="shared" si="42"/>
        <v>289.72850122850127</v>
      </c>
      <c r="DD15" s="1">
        <v>2.7498</v>
      </c>
      <c r="DE15" s="26">
        <f t="shared" si="43"/>
        <v>276.38882063882068</v>
      </c>
      <c r="DF15" s="35">
        <f t="shared" si="44"/>
        <v>7.7250725238292442E-3</v>
      </c>
      <c r="DG15" s="2">
        <v>627</v>
      </c>
      <c r="DH15" s="12">
        <f t="shared" si="45"/>
        <v>243.69003690036899</v>
      </c>
      <c r="DI15" s="1">
        <v>2.29813</v>
      </c>
      <c r="DJ15" s="26">
        <f t="shared" si="46"/>
        <v>235.02029520295201</v>
      </c>
      <c r="DK15" s="14">
        <f t="shared" si="47"/>
        <v>1.1127205788465629E-2</v>
      </c>
      <c r="DL15" s="2">
        <v>700</v>
      </c>
      <c r="DM15" s="12">
        <f t="shared" si="103"/>
        <v>278.36900369003689</v>
      </c>
      <c r="DN15" s="1">
        <v>2.4386999999999999</v>
      </c>
      <c r="DO15" s="26">
        <f t="shared" si="104"/>
        <v>264.54428044280439</v>
      </c>
      <c r="DP15" s="14">
        <f t="shared" si="105"/>
        <v>9.4974776458027488E-3</v>
      </c>
      <c r="DQ15" s="2">
        <v>791</v>
      </c>
      <c r="DR15" s="12">
        <f t="shared" si="3"/>
        <v>321.01476014760146</v>
      </c>
      <c r="DS15" s="1">
        <v>2.9767999999999999</v>
      </c>
      <c r="DT15" s="26">
        <f t="shared" si="51"/>
        <v>302.50369003690037</v>
      </c>
      <c r="DU15" s="35">
        <f t="shared" si="52"/>
        <v>6.6770856174623739E-3</v>
      </c>
      <c r="DV15" s="2">
        <v>685</v>
      </c>
      <c r="DW15" s="12">
        <f t="shared" si="53"/>
        <v>271.20443349753691</v>
      </c>
      <c r="DX15" s="1">
        <v>2.5941000000000001</v>
      </c>
      <c r="DY15" s="26">
        <f t="shared" si="54"/>
        <v>261.11637931034477</v>
      </c>
      <c r="DZ15" s="14">
        <f t="shared" si="55"/>
        <v>9.5608130379051647E-3</v>
      </c>
      <c r="EA15" s="2">
        <v>786</v>
      </c>
      <c r="EB15" s="12">
        <f t="shared" si="56"/>
        <v>319.06403940886696</v>
      </c>
      <c r="EC15" s="1">
        <v>2.98</v>
      </c>
      <c r="ED15" s="26">
        <f t="shared" si="57"/>
        <v>298.88793103448279</v>
      </c>
      <c r="EE15" s="14">
        <f t="shared" si="58"/>
        <v>6.6167368613807096E-3</v>
      </c>
      <c r="EF15" s="2">
        <v>719</v>
      </c>
      <c r="EG15" s="12">
        <f t="shared" si="4"/>
        <v>292.2416356877323</v>
      </c>
      <c r="EH15" s="1">
        <v>2.6796000000000002</v>
      </c>
      <c r="EI15" s="26">
        <f t="shared" si="59"/>
        <v>279.02230483271376</v>
      </c>
      <c r="EJ15" s="14">
        <f t="shared" si="60"/>
        <v>8.5745641169853934E-3</v>
      </c>
      <c r="EK15" s="2">
        <v>745</v>
      </c>
      <c r="EL15" s="12">
        <f t="shared" si="5"/>
        <v>304.51672862453535</v>
      </c>
      <c r="EM15" s="1">
        <v>2.9927999999999999</v>
      </c>
      <c r="EN15" s="26">
        <f t="shared" si="61"/>
        <v>287.75650557620816</v>
      </c>
      <c r="EO15" s="14">
        <f t="shared" si="62"/>
        <v>8.5022734834201853E-3</v>
      </c>
      <c r="EP15" s="2">
        <v>905</v>
      </c>
      <c r="EQ15" s="12">
        <f t="shared" si="6"/>
        <v>381</v>
      </c>
      <c r="ER15" s="1">
        <v>2.9807999999999999</v>
      </c>
      <c r="ES15" s="26">
        <f t="shared" si="63"/>
        <v>346.68633540372673</v>
      </c>
      <c r="ET15" s="35">
        <f t="shared" si="64"/>
        <v>2.5339759254231105E-3</v>
      </c>
      <c r="EU15" s="2">
        <v>757</v>
      </c>
      <c r="EV15" s="12">
        <f t="shared" si="7"/>
        <v>309.79826732673263</v>
      </c>
      <c r="EW15" s="1">
        <v>3.0428999999999999</v>
      </c>
      <c r="EX15" s="26">
        <f t="shared" si="65"/>
        <v>293.53032178217819</v>
      </c>
      <c r="EY15" s="14">
        <f t="shared" si="66"/>
        <v>7.4809692266727566E-3</v>
      </c>
      <c r="EZ15" s="18">
        <v>752.5</v>
      </c>
      <c r="FA15" s="28">
        <f t="shared" si="8"/>
        <v>308.05762081784388</v>
      </c>
      <c r="FB15" s="13">
        <v>2.88</v>
      </c>
      <c r="FC15" s="26">
        <f t="shared" si="67"/>
        <v>292.12360594795541</v>
      </c>
      <c r="FD15" s="29">
        <f t="shared" si="68"/>
        <v>6.8250218722659623E-3</v>
      </c>
      <c r="FE15" s="18">
        <v>657.5</v>
      </c>
      <c r="FF15" s="28">
        <f t="shared" si="69"/>
        <v>263.20631970260223</v>
      </c>
      <c r="FG15" s="13">
        <v>2.86</v>
      </c>
      <c r="FH15" s="26">
        <f t="shared" si="93"/>
        <v>251.40334572490707</v>
      </c>
      <c r="FI15" s="38">
        <f t="shared" si="70"/>
        <v>1.1014173228346455E-2</v>
      </c>
      <c r="FJ15" s="2">
        <v>660</v>
      </c>
      <c r="FK15" s="12">
        <f t="shared" si="94"/>
        <v>264.38661710037172</v>
      </c>
      <c r="FL15" s="1">
        <v>2.9</v>
      </c>
      <c r="FM15" s="26">
        <f t="shared" si="95"/>
        <v>254.94423791821561</v>
      </c>
      <c r="FN15" s="35">
        <f t="shared" si="96"/>
        <v>1.1649606299212606E-2</v>
      </c>
      <c r="FO15" s="18">
        <v>600</v>
      </c>
      <c r="FP15" s="28">
        <f t="shared" si="97"/>
        <v>236.05947955390334</v>
      </c>
      <c r="FQ15" s="13">
        <v>2.6</v>
      </c>
      <c r="FR15" s="26">
        <f t="shared" si="98"/>
        <v>226.02695167286245</v>
      </c>
      <c r="FS15" s="38">
        <f t="shared" si="99"/>
        <v>1.370541917554423E-2</v>
      </c>
      <c r="FT15" s="18">
        <v>535</v>
      </c>
      <c r="FU15" s="28">
        <f t="shared" si="100"/>
        <v>205.37174721189589</v>
      </c>
      <c r="FV15" s="13">
        <v>2.2250000000000001</v>
      </c>
      <c r="FW15" s="26">
        <f t="shared" si="101"/>
        <v>198.28996282527879</v>
      </c>
      <c r="FX15" s="29">
        <f t="shared" si="102"/>
        <v>1.6238845144356952E-2</v>
      </c>
    </row>
    <row r="16" spans="2:180" ht="15.75" thickBot="1" x14ac:dyDescent="0.3">
      <c r="B16" s="2">
        <v>321</v>
      </c>
      <c r="C16" s="1">
        <v>2.6583761297859514</v>
      </c>
      <c r="D16" s="7">
        <v>303.5</v>
      </c>
      <c r="E16" s="3">
        <v>6.1010536809504579E-3</v>
      </c>
      <c r="F16" s="52">
        <v>292</v>
      </c>
      <c r="G16" s="1">
        <v>2.6042000000000001</v>
      </c>
      <c r="H16" s="26">
        <f t="shared" si="71"/>
        <v>277</v>
      </c>
      <c r="I16" s="14">
        <f t="shared" si="72"/>
        <v>8.3733333333333281E-3</v>
      </c>
      <c r="J16" s="52">
        <v>299</v>
      </c>
      <c r="K16" s="1">
        <v>2.7893000000000003</v>
      </c>
      <c r="L16" s="26">
        <f t="shared" si="73"/>
        <v>284</v>
      </c>
      <c r="M16" s="14">
        <f t="shared" si="74"/>
        <v>8.1766666666666619E-3</v>
      </c>
      <c r="N16" s="52">
        <v>311</v>
      </c>
      <c r="O16" s="1">
        <v>2.5312000000000001</v>
      </c>
      <c r="P16" s="26">
        <f t="shared" si="9"/>
        <v>296</v>
      </c>
      <c r="Q16" s="14">
        <f t="shared" si="10"/>
        <v>6.820000000000004E-3</v>
      </c>
      <c r="R16" s="52">
        <v>310</v>
      </c>
      <c r="S16" s="1">
        <v>2.6352099999999998</v>
      </c>
      <c r="T16" s="26">
        <f t="shared" si="75"/>
        <v>295.5</v>
      </c>
      <c r="U16" s="14">
        <f t="shared" si="76"/>
        <v>8.441379310344832E-3</v>
      </c>
      <c r="V16" s="52">
        <v>380</v>
      </c>
      <c r="W16" s="1">
        <v>2.3678999999999997</v>
      </c>
      <c r="X16" s="26">
        <f t="shared" si="77"/>
        <v>344.5</v>
      </c>
      <c r="Y16" s="14">
        <f t="shared" si="78"/>
        <v>2.7760563380281665E-3</v>
      </c>
      <c r="Z16" s="2">
        <v>731</v>
      </c>
      <c r="AA16" s="12">
        <f t="shared" si="11"/>
        <v>288.07317073170731</v>
      </c>
      <c r="AB16" s="1">
        <v>2.6027810000000002</v>
      </c>
      <c r="AC16" s="26">
        <f t="shared" si="79"/>
        <v>277.1542682926829</v>
      </c>
      <c r="AD16" s="14">
        <f t="shared" si="80"/>
        <v>8.9777033190000088E-3</v>
      </c>
      <c r="AE16" s="2">
        <v>706</v>
      </c>
      <c r="AF16" s="12">
        <f t="shared" si="12"/>
        <v>275.44957472660997</v>
      </c>
      <c r="AG16" s="1">
        <v>2.4853000000000005</v>
      </c>
      <c r="AH16" s="26">
        <f t="shared" si="81"/>
        <v>265.49635479951399</v>
      </c>
      <c r="AI16" s="14">
        <f t="shared" si="82"/>
        <v>9.7506134407617778E-3</v>
      </c>
      <c r="AJ16" s="2">
        <v>707</v>
      </c>
      <c r="AK16" s="12">
        <f t="shared" si="13"/>
        <v>276.24817518248176</v>
      </c>
      <c r="AL16" s="1">
        <v>2.600213027777778</v>
      </c>
      <c r="AM16" s="26">
        <f t="shared" si="83"/>
        <v>266.978102189781</v>
      </c>
      <c r="AN16" s="14">
        <f t="shared" si="84"/>
        <v>1.0574889763779531E-2</v>
      </c>
      <c r="AO16" s="2">
        <v>721</v>
      </c>
      <c r="AP16" s="12">
        <f t="shared" si="14"/>
        <v>283.56694813027747</v>
      </c>
      <c r="AQ16" s="1">
        <v>2.4474260558659218</v>
      </c>
      <c r="AR16" s="26">
        <f t="shared" si="85"/>
        <v>272.30699638118216</v>
      </c>
      <c r="AS16" s="14">
        <f t="shared" si="86"/>
        <v>8.7055790454764401E-3</v>
      </c>
      <c r="AT16" s="2">
        <v>652</v>
      </c>
      <c r="AU16" s="12">
        <f t="shared" si="15"/>
        <v>252.31483715319663</v>
      </c>
      <c r="AV16" s="1">
        <v>2.3925999999999998</v>
      </c>
      <c r="AW16" s="26">
        <f t="shared" si="87"/>
        <v>244.04221954161642</v>
      </c>
      <c r="AX16" s="14">
        <f t="shared" si="88"/>
        <v>1.0008923884514435E-2</v>
      </c>
      <c r="AY16" s="2">
        <v>634</v>
      </c>
      <c r="AZ16" s="12">
        <f t="shared" si="0"/>
        <v>244.04221954161642</v>
      </c>
      <c r="BA16" s="1">
        <v>2.7086658838383841</v>
      </c>
      <c r="BB16" s="26">
        <f t="shared" si="16"/>
        <v>234.62062726176117</v>
      </c>
      <c r="BC16" s="14">
        <f t="shared" si="17"/>
        <v>1.3599081364829402E-2</v>
      </c>
      <c r="BD16" s="2">
        <v>651</v>
      </c>
      <c r="BE16" s="12">
        <f t="shared" si="1"/>
        <v>257.26838235294122</v>
      </c>
      <c r="BF16" s="1">
        <v>2.3485825</v>
      </c>
      <c r="BG16" s="26">
        <f t="shared" si="18"/>
        <v>247.69669117647061</v>
      </c>
      <c r="BH16" s="14">
        <f t="shared" si="19"/>
        <v>9.7094765593325021E-3</v>
      </c>
      <c r="BI16" s="2">
        <v>626</v>
      </c>
      <c r="BJ16" s="12">
        <f t="shared" si="20"/>
        <v>243.82120838471022</v>
      </c>
      <c r="BK16" s="1">
        <v>1.9759</v>
      </c>
      <c r="BL16" s="26">
        <f t="shared" si="89"/>
        <v>236.06966707768186</v>
      </c>
      <c r="BM16" s="14">
        <f t="shared" si="90"/>
        <v>9.8367533603754293E-3</v>
      </c>
      <c r="BN16" s="2">
        <v>674</v>
      </c>
      <c r="BO16" s="12">
        <f t="shared" si="2"/>
        <v>266.37114673242911</v>
      </c>
      <c r="BP16" s="1">
        <v>1.84178</v>
      </c>
      <c r="BQ16" s="26">
        <f t="shared" si="21"/>
        <v>256.74044389642415</v>
      </c>
      <c r="BR16" s="14">
        <f t="shared" si="22"/>
        <v>7.6058831060751616E-3</v>
      </c>
      <c r="BS16" s="2">
        <v>645</v>
      </c>
      <c r="BT16" s="12">
        <f t="shared" si="23"/>
        <v>253.2141089108911</v>
      </c>
      <c r="BU16" s="1">
        <v>2.3371300000000002</v>
      </c>
      <c r="BV16" s="26">
        <f t="shared" si="91"/>
        <v>244.25495049504951</v>
      </c>
      <c r="BW16" s="14">
        <f t="shared" si="92"/>
        <v>1.1715944191186623E-2</v>
      </c>
      <c r="BX16" s="2">
        <v>648</v>
      </c>
      <c r="BY16" s="12">
        <f t="shared" si="24"/>
        <v>254.7849196538937</v>
      </c>
      <c r="BZ16" s="1">
        <v>2.6041167261904761</v>
      </c>
      <c r="CA16" s="26">
        <f t="shared" si="25"/>
        <v>244.1885043263288</v>
      </c>
      <c r="CB16" s="14">
        <f t="shared" si="26"/>
        <v>1.1053738116068816E-2</v>
      </c>
      <c r="CC16" s="2">
        <v>731</v>
      </c>
      <c r="CD16" s="12">
        <f t="shared" si="27"/>
        <v>292.03789731051342</v>
      </c>
      <c r="CE16" s="1">
        <v>2.5348600000000001</v>
      </c>
      <c r="CF16" s="26">
        <f t="shared" si="28"/>
        <v>280.39364303178479</v>
      </c>
      <c r="CG16" s="14">
        <f t="shared" si="29"/>
        <v>7.4400069991251167E-3</v>
      </c>
      <c r="CH16" s="2">
        <v>727</v>
      </c>
      <c r="CI16" s="12">
        <f t="shared" si="30"/>
        <v>289.59730722154222</v>
      </c>
      <c r="CJ16" s="1">
        <v>2.4641000000000002</v>
      </c>
      <c r="CK16" s="26">
        <f t="shared" si="31"/>
        <v>278.40514075887393</v>
      </c>
      <c r="CL16" s="14">
        <f t="shared" si="32"/>
        <v>7.9698600174978092E-3</v>
      </c>
      <c r="CM16" s="2">
        <v>725</v>
      </c>
      <c r="CN16" s="12">
        <f t="shared" si="33"/>
        <v>290.08487084870848</v>
      </c>
      <c r="CO16" s="1">
        <v>2.5705</v>
      </c>
      <c r="CP16" s="26">
        <f t="shared" si="34"/>
        <v>276.49446494464945</v>
      </c>
      <c r="CQ16" s="14">
        <f t="shared" si="35"/>
        <v>8.0240428998099526E-3</v>
      </c>
      <c r="CR16" s="63">
        <v>919</v>
      </c>
      <c r="CS16" s="12">
        <f t="shared" si="36"/>
        <v>381</v>
      </c>
      <c r="CT16" s="1">
        <v>2.9593410000000007</v>
      </c>
      <c r="CU16" s="26">
        <f t="shared" si="37"/>
        <v>342.5719557195572</v>
      </c>
      <c r="CV16" s="14">
        <f t="shared" si="38"/>
        <v>3.1103456404839649E-3</v>
      </c>
      <c r="CW16" s="2">
        <v>759</v>
      </c>
      <c r="CX16" s="12">
        <f t="shared" si="39"/>
        <v>306.01845018450183</v>
      </c>
      <c r="CY16" s="1">
        <v>3.0677500000000002</v>
      </c>
      <c r="CZ16" s="26">
        <f t="shared" si="40"/>
        <v>293.13099630996311</v>
      </c>
      <c r="DA16" s="14">
        <f t="shared" si="41"/>
        <v>9.2745239799570754E-3</v>
      </c>
      <c r="DB16" s="2">
        <v>788</v>
      </c>
      <c r="DC16" s="12">
        <f t="shared" si="42"/>
        <v>319.2162162162162</v>
      </c>
      <c r="DD16" s="1">
        <v>2.9339</v>
      </c>
      <c r="DE16" s="26">
        <f t="shared" si="43"/>
        <v>304.47235872235876</v>
      </c>
      <c r="DF16" s="35">
        <f t="shared" si="44"/>
        <v>6.2432779235928951E-3</v>
      </c>
      <c r="DG16" s="2">
        <v>672</v>
      </c>
      <c r="DH16" s="12">
        <f t="shared" si="45"/>
        <v>264.77859778597787</v>
      </c>
      <c r="DI16" s="1">
        <v>2.5274899999999998</v>
      </c>
      <c r="DJ16" s="26">
        <f t="shared" si="46"/>
        <v>254.23431734317342</v>
      </c>
      <c r="DK16" s="14">
        <f t="shared" si="47"/>
        <v>1.0876038495188084E-2</v>
      </c>
      <c r="DL16" s="2">
        <v>779</v>
      </c>
      <c r="DM16" s="12">
        <f t="shared" si="103"/>
        <v>315.39114391143909</v>
      </c>
      <c r="DN16" s="1">
        <v>2.7202000000000002</v>
      </c>
      <c r="DO16" s="26">
        <f t="shared" si="104"/>
        <v>296.88007380073799</v>
      </c>
      <c r="DP16" s="14">
        <f t="shared" si="105"/>
        <v>7.6035582577494388E-3</v>
      </c>
      <c r="DQ16" s="2">
        <v>919</v>
      </c>
      <c r="DR16" s="12">
        <f t="shared" si="3"/>
        <v>381</v>
      </c>
      <c r="DS16" s="1">
        <v>3.1349</v>
      </c>
      <c r="DT16" s="26">
        <f t="shared" si="51"/>
        <v>351.00738007380073</v>
      </c>
      <c r="DU16" s="35">
        <f t="shared" si="52"/>
        <v>2.6356483759842537E-3</v>
      </c>
      <c r="DV16" s="2">
        <v>732</v>
      </c>
      <c r="DW16" s="12">
        <f t="shared" si="53"/>
        <v>293.25738916256159</v>
      </c>
      <c r="DX16" s="1">
        <v>2.7818000000000001</v>
      </c>
      <c r="DY16" s="26">
        <f t="shared" si="54"/>
        <v>282.23091133004925</v>
      </c>
      <c r="DZ16" s="14">
        <f t="shared" si="55"/>
        <v>8.511330764505479E-3</v>
      </c>
      <c r="EA16" s="2">
        <v>918</v>
      </c>
      <c r="EB16" s="12">
        <f t="shared" si="56"/>
        <v>381</v>
      </c>
      <c r="EC16" s="1">
        <v>3.1482999999999999</v>
      </c>
      <c r="ED16" s="26">
        <f t="shared" si="57"/>
        <v>350.03201970443348</v>
      </c>
      <c r="EE16" s="14">
        <f t="shared" si="58"/>
        <v>2.7173228346456663E-3</v>
      </c>
      <c r="EF16" s="2">
        <v>781</v>
      </c>
      <c r="EG16" s="12">
        <f t="shared" si="4"/>
        <v>321.51301115241637</v>
      </c>
      <c r="EH16" s="1">
        <v>2.8491</v>
      </c>
      <c r="EI16" s="26">
        <f t="shared" si="59"/>
        <v>306.87732342007433</v>
      </c>
      <c r="EJ16" s="14">
        <f t="shared" si="60"/>
        <v>5.7906400812801437E-3</v>
      </c>
      <c r="EK16" s="2">
        <v>907</v>
      </c>
      <c r="EL16" s="12">
        <f t="shared" si="5"/>
        <v>381</v>
      </c>
      <c r="EM16" s="1">
        <v>3.2250000000000001</v>
      </c>
      <c r="EN16" s="26">
        <f t="shared" si="61"/>
        <v>342.75836431226764</v>
      </c>
      <c r="EO16" s="14">
        <f t="shared" si="62"/>
        <v>3.0359580052493475E-3</v>
      </c>
      <c r="EP16" s="4">
        <v>905</v>
      </c>
      <c r="EQ16" s="15">
        <f t="shared" si="6"/>
        <v>381</v>
      </c>
      <c r="ER16" s="5">
        <v>2.9807999999999999</v>
      </c>
      <c r="ES16" s="27">
        <f t="shared" si="63"/>
        <v>381</v>
      </c>
      <c r="ET16" s="65">
        <v>0</v>
      </c>
      <c r="EU16" s="2">
        <v>908</v>
      </c>
      <c r="EV16" s="12">
        <f t="shared" si="7"/>
        <v>381</v>
      </c>
      <c r="EW16" s="1">
        <v>3.2440000000000002</v>
      </c>
      <c r="EX16" s="26">
        <f t="shared" si="65"/>
        <v>345.39913366336634</v>
      </c>
      <c r="EY16" s="14">
        <f t="shared" si="66"/>
        <v>2.8243694703724968E-3</v>
      </c>
      <c r="EZ16" s="18">
        <v>850</v>
      </c>
      <c r="FA16" s="28">
        <f t="shared" si="8"/>
        <v>354.08921933085503</v>
      </c>
      <c r="FB16" s="13">
        <v>3.0625</v>
      </c>
      <c r="FC16" s="26">
        <f t="shared" si="67"/>
        <v>331.07342007434943</v>
      </c>
      <c r="FD16" s="29">
        <f t="shared" si="68"/>
        <v>3.9646678780537077E-3</v>
      </c>
      <c r="FE16" s="18">
        <v>710</v>
      </c>
      <c r="FF16" s="28">
        <f t="shared" si="69"/>
        <v>287.9925650557621</v>
      </c>
      <c r="FG16" s="13">
        <v>3.2</v>
      </c>
      <c r="FH16" s="26">
        <f t="shared" si="93"/>
        <v>275.59944237918216</v>
      </c>
      <c r="FI16" s="38">
        <f t="shared" si="70"/>
        <v>1.3717285339332586E-2</v>
      </c>
      <c r="FJ16" s="2">
        <v>710</v>
      </c>
      <c r="FK16" s="12">
        <f t="shared" si="94"/>
        <v>287.9925650557621</v>
      </c>
      <c r="FL16" s="1">
        <v>3.12</v>
      </c>
      <c r="FM16" s="26">
        <f t="shared" si="95"/>
        <v>276.18959107806688</v>
      </c>
      <c r="FN16" s="35">
        <f t="shared" si="96"/>
        <v>9.3196850393700709E-3</v>
      </c>
      <c r="FO16" s="18">
        <v>650</v>
      </c>
      <c r="FP16" s="28">
        <f t="shared" si="97"/>
        <v>259.66542750929369</v>
      </c>
      <c r="FQ16" s="13">
        <v>2.9</v>
      </c>
      <c r="FR16" s="26">
        <f t="shared" si="98"/>
        <v>247.86245353159853</v>
      </c>
      <c r="FS16" s="38">
        <f t="shared" si="99"/>
        <v>1.270866141732282E-2</v>
      </c>
      <c r="FT16" s="18">
        <v>565</v>
      </c>
      <c r="FU16" s="28">
        <f t="shared" si="100"/>
        <v>219.5353159851301</v>
      </c>
      <c r="FV16" s="13">
        <v>2.4249999999999998</v>
      </c>
      <c r="FW16" s="26">
        <f t="shared" si="101"/>
        <v>212.453531598513</v>
      </c>
      <c r="FX16" s="29">
        <f t="shared" si="102"/>
        <v>1.4120734908136461E-2</v>
      </c>
    </row>
    <row r="17" spans="2:180" ht="15.75" thickBot="1" x14ac:dyDescent="0.3">
      <c r="B17" s="2">
        <v>380</v>
      </c>
      <c r="C17" s="1">
        <v>2.8200129674370427</v>
      </c>
      <c r="D17" s="7">
        <v>350.5</v>
      </c>
      <c r="E17" s="3">
        <v>2.7396074178151048E-3</v>
      </c>
      <c r="F17" s="52">
        <v>315</v>
      </c>
      <c r="G17" s="1">
        <v>2.7816000000000001</v>
      </c>
      <c r="H17" s="26">
        <f t="shared" si="71"/>
        <v>303.5</v>
      </c>
      <c r="I17" s="14">
        <f t="shared" si="72"/>
        <v>7.7130434782608694E-3</v>
      </c>
      <c r="J17" s="52">
        <v>323</v>
      </c>
      <c r="K17" s="1">
        <v>2.9443000000000001</v>
      </c>
      <c r="L17" s="26">
        <f t="shared" si="73"/>
        <v>311</v>
      </c>
      <c r="M17" s="14">
        <f t="shared" si="74"/>
        <v>6.4583333333333255E-3</v>
      </c>
      <c r="N17" s="52">
        <v>378</v>
      </c>
      <c r="O17" s="1">
        <v>2.7229000000000001</v>
      </c>
      <c r="P17" s="26">
        <f t="shared" si="9"/>
        <v>344.5</v>
      </c>
      <c r="Q17" s="14">
        <f t="shared" si="10"/>
        <v>2.8611940298507461E-3</v>
      </c>
      <c r="R17" s="52">
        <v>380</v>
      </c>
      <c r="S17" s="1">
        <v>2.8224099999999996</v>
      </c>
      <c r="T17" s="26">
        <f t="shared" si="75"/>
        <v>345</v>
      </c>
      <c r="U17" s="14">
        <f t="shared" si="76"/>
        <v>2.6742857142857115E-3</v>
      </c>
      <c r="V17" s="53">
        <v>380</v>
      </c>
      <c r="W17" s="5">
        <v>2.3678999999999997</v>
      </c>
      <c r="X17" s="27">
        <f t="shared" si="77"/>
        <v>380</v>
      </c>
      <c r="Y17" s="17">
        <v>0</v>
      </c>
      <c r="Z17" s="2">
        <v>795</v>
      </c>
      <c r="AA17" s="12">
        <f t="shared" si="11"/>
        <v>317.80975609756098</v>
      </c>
      <c r="AB17" s="1">
        <v>2.799927666666667</v>
      </c>
      <c r="AC17" s="26">
        <f t="shared" si="79"/>
        <v>302.94146341463414</v>
      </c>
      <c r="AD17" s="14">
        <f t="shared" si="80"/>
        <v>6.6297681539807547E-3</v>
      </c>
      <c r="AE17" s="2">
        <v>759</v>
      </c>
      <c r="AF17" s="12">
        <f t="shared" si="12"/>
        <v>299.98541919805587</v>
      </c>
      <c r="AG17" s="1">
        <v>2.6625000000000005</v>
      </c>
      <c r="AH17" s="26">
        <f t="shared" si="81"/>
        <v>287.71749696233292</v>
      </c>
      <c r="AI17" s="14">
        <f t="shared" si="82"/>
        <v>7.2220868617837971E-3</v>
      </c>
      <c r="AJ17" s="2">
        <v>763</v>
      </c>
      <c r="AK17" s="12">
        <f t="shared" si="13"/>
        <v>302.20437956204381</v>
      </c>
      <c r="AL17" s="1">
        <v>2.8254519166666667</v>
      </c>
      <c r="AM17" s="26">
        <f t="shared" si="83"/>
        <v>289.22627737226276</v>
      </c>
      <c r="AN17" s="14">
        <f t="shared" si="84"/>
        <v>8.6776512310961056E-3</v>
      </c>
      <c r="AO17" s="2">
        <v>785</v>
      </c>
      <c r="AP17" s="12">
        <f t="shared" si="14"/>
        <v>312.98069963811821</v>
      </c>
      <c r="AQ17" s="1">
        <v>2.658596255865922</v>
      </c>
      <c r="AR17" s="26">
        <f t="shared" si="85"/>
        <v>298.27382388419784</v>
      </c>
      <c r="AS17" s="14">
        <f t="shared" si="86"/>
        <v>7.1793018290682549E-3</v>
      </c>
      <c r="AT17" s="2">
        <v>693</v>
      </c>
      <c r="AU17" s="12">
        <f t="shared" si="15"/>
        <v>271.15802171290716</v>
      </c>
      <c r="AV17" s="1">
        <v>2.5194999999999999</v>
      </c>
      <c r="AW17" s="26">
        <f t="shared" si="87"/>
        <v>261.73642943305191</v>
      </c>
      <c r="AX17" s="14">
        <f t="shared" si="88"/>
        <v>6.7345304397925781E-3</v>
      </c>
      <c r="AY17" s="2">
        <v>675</v>
      </c>
      <c r="AZ17" s="12">
        <f t="shared" si="0"/>
        <v>262.88540410132691</v>
      </c>
      <c r="BA17" s="1">
        <v>2.9527181060606065</v>
      </c>
      <c r="BB17" s="26">
        <f t="shared" si="16"/>
        <v>253.46381182147167</v>
      </c>
      <c r="BC17" s="14">
        <f t="shared" si="17"/>
        <v>1.2951750350311909E-2</v>
      </c>
      <c r="BD17" s="2">
        <v>702</v>
      </c>
      <c r="BE17" s="12">
        <f t="shared" si="1"/>
        <v>281.08088235294122</v>
      </c>
      <c r="BF17" s="1">
        <v>2.5559224999999999</v>
      </c>
      <c r="BG17" s="26">
        <f t="shared" si="18"/>
        <v>269.17463235294122</v>
      </c>
      <c r="BH17" s="14">
        <f t="shared" si="19"/>
        <v>8.7071916010498622E-3</v>
      </c>
      <c r="BI17" s="2">
        <v>669</v>
      </c>
      <c r="BJ17" s="12">
        <f t="shared" si="20"/>
        <v>264.02219482120836</v>
      </c>
      <c r="BK17" s="1">
        <v>2.1363300000000001</v>
      </c>
      <c r="BL17" s="26">
        <f t="shared" si="89"/>
        <v>253.92170160295927</v>
      </c>
      <c r="BM17" s="14">
        <f t="shared" si="90"/>
        <v>7.9416913874137893E-3</v>
      </c>
      <c r="BN17" s="2">
        <v>726</v>
      </c>
      <c r="BO17" s="12">
        <f t="shared" si="2"/>
        <v>290.80024660912454</v>
      </c>
      <c r="BP17" s="1">
        <v>2.0010500000000002</v>
      </c>
      <c r="BQ17" s="26">
        <f t="shared" si="21"/>
        <v>278.58569667077683</v>
      </c>
      <c r="BR17" s="14">
        <f t="shared" si="22"/>
        <v>6.519683525136293E-3</v>
      </c>
      <c r="BS17" s="2">
        <v>685</v>
      </c>
      <c r="BT17" s="12">
        <f t="shared" si="23"/>
        <v>272.07549504950492</v>
      </c>
      <c r="BU17" s="1">
        <v>2.5321799999999999</v>
      </c>
      <c r="BV17" s="26">
        <f t="shared" si="91"/>
        <v>262.644801980198</v>
      </c>
      <c r="BW17" s="14">
        <f t="shared" si="92"/>
        <v>1.034123359580053E-2</v>
      </c>
      <c r="BX17" s="2">
        <v>691</v>
      </c>
      <c r="BY17" s="12">
        <f t="shared" si="24"/>
        <v>275.03584672435102</v>
      </c>
      <c r="BZ17" s="1">
        <v>2.814805615079365</v>
      </c>
      <c r="CA17" s="26">
        <f t="shared" si="25"/>
        <v>264.91038318912234</v>
      </c>
      <c r="CB17" s="14">
        <f t="shared" si="26"/>
        <v>1.0403913270531124E-2</v>
      </c>
      <c r="CC17" s="2">
        <v>788</v>
      </c>
      <c r="CD17" s="12">
        <f t="shared" si="27"/>
        <v>318.58679706601464</v>
      </c>
      <c r="CE17" s="1">
        <v>2.6630533333333335</v>
      </c>
      <c r="CF17" s="26">
        <f t="shared" si="28"/>
        <v>305.31234718826403</v>
      </c>
      <c r="CG17" s="14">
        <f t="shared" si="29"/>
        <v>4.8285742352381401E-3</v>
      </c>
      <c r="CH17" s="2">
        <v>785</v>
      </c>
      <c r="CI17" s="12">
        <f t="shared" si="30"/>
        <v>316.64504283965726</v>
      </c>
      <c r="CJ17" s="1">
        <v>2.6615000000000002</v>
      </c>
      <c r="CK17" s="26">
        <f t="shared" si="31"/>
        <v>303.12117503059972</v>
      </c>
      <c r="CL17" s="14">
        <f t="shared" si="32"/>
        <v>7.298207982622866E-3</v>
      </c>
      <c r="CM17" s="2">
        <v>796</v>
      </c>
      <c r="CN17" s="12">
        <f t="shared" si="33"/>
        <v>323.35793357933579</v>
      </c>
      <c r="CO17" s="1">
        <v>2.7995000000000001</v>
      </c>
      <c r="CP17" s="26">
        <f t="shared" si="34"/>
        <v>306.72140221402213</v>
      </c>
      <c r="CQ17" s="14">
        <f t="shared" si="35"/>
        <v>6.8824442719307979E-3</v>
      </c>
      <c r="CR17" s="64">
        <v>919</v>
      </c>
      <c r="CS17" s="15">
        <f t="shared" si="36"/>
        <v>381</v>
      </c>
      <c r="CT17" s="5">
        <v>2.9593410000000007</v>
      </c>
      <c r="CU17" s="27">
        <f t="shared" si="37"/>
        <v>381</v>
      </c>
      <c r="CV17" s="17">
        <v>0</v>
      </c>
      <c r="CW17" s="2">
        <v>919</v>
      </c>
      <c r="CX17" s="12">
        <f t="shared" si="39"/>
        <v>381</v>
      </c>
      <c r="CY17" s="1">
        <v>3.3677999999999999</v>
      </c>
      <c r="CZ17" s="26">
        <f t="shared" si="40"/>
        <v>343.50922509225092</v>
      </c>
      <c r="DA17" s="14">
        <f t="shared" si="41"/>
        <v>4.0016510826771604E-3</v>
      </c>
      <c r="DB17" s="2">
        <v>920</v>
      </c>
      <c r="DC17" s="12">
        <f t="shared" si="42"/>
        <v>381</v>
      </c>
      <c r="DD17" s="1">
        <v>3.1646999999999998</v>
      </c>
      <c r="DE17" s="26">
        <f t="shared" si="43"/>
        <v>350.10810810810813</v>
      </c>
      <c r="DF17" s="35">
        <f t="shared" si="44"/>
        <v>3.7356080489938728E-3</v>
      </c>
      <c r="DG17" s="2">
        <v>725</v>
      </c>
      <c r="DH17" s="12">
        <f t="shared" si="45"/>
        <v>289.61623616236164</v>
      </c>
      <c r="DI17" s="1">
        <v>2.7583500000000001</v>
      </c>
      <c r="DJ17" s="26">
        <f t="shared" si="46"/>
        <v>277.19741697416976</v>
      </c>
      <c r="DK17" s="14">
        <f t="shared" si="47"/>
        <v>9.2947645223592397E-3</v>
      </c>
      <c r="DL17" s="2">
        <v>919</v>
      </c>
      <c r="DM17" s="12">
        <f t="shared" si="103"/>
        <v>381</v>
      </c>
      <c r="DN17" s="1">
        <v>2.9062000000000001</v>
      </c>
      <c r="DO17" s="26">
        <f t="shared" si="104"/>
        <v>348.19557195571952</v>
      </c>
      <c r="DP17" s="14">
        <f t="shared" si="105"/>
        <v>2.8349831271091094E-3</v>
      </c>
      <c r="DQ17" s="4">
        <v>919</v>
      </c>
      <c r="DR17" s="15">
        <f t="shared" si="3"/>
        <v>381</v>
      </c>
      <c r="DS17" s="5">
        <v>3.1349</v>
      </c>
      <c r="DT17" s="27">
        <f t="shared" si="51"/>
        <v>381</v>
      </c>
      <c r="DU17" s="65">
        <v>0</v>
      </c>
      <c r="DV17" s="2">
        <v>803</v>
      </c>
      <c r="DW17" s="12">
        <f t="shared" si="53"/>
        <v>326.57142857142856</v>
      </c>
      <c r="DX17" s="1">
        <v>3.0108000000000001</v>
      </c>
      <c r="DY17" s="26">
        <f t="shared" si="54"/>
        <v>309.91440886699507</v>
      </c>
      <c r="DZ17" s="14">
        <f t="shared" si="55"/>
        <v>6.8739787808214216E-3</v>
      </c>
      <c r="EA17" s="4">
        <v>918</v>
      </c>
      <c r="EB17" s="15">
        <f t="shared" si="56"/>
        <v>381</v>
      </c>
      <c r="EC17" s="5">
        <v>3.1482999999999999</v>
      </c>
      <c r="ED17" s="27">
        <f t="shared" si="57"/>
        <v>381</v>
      </c>
      <c r="EE17" s="17">
        <v>0</v>
      </c>
      <c r="EF17" s="2">
        <v>907</v>
      </c>
      <c r="EG17" s="12">
        <f t="shared" si="4"/>
        <v>381</v>
      </c>
      <c r="EH17" s="1">
        <v>2.9904999999999999</v>
      </c>
      <c r="EI17" s="26">
        <f t="shared" si="59"/>
        <v>351.25650557620816</v>
      </c>
      <c r="EJ17" s="14">
        <f t="shared" si="60"/>
        <v>2.3769903762029744E-3</v>
      </c>
      <c r="EK17" s="4">
        <v>907</v>
      </c>
      <c r="EL17" s="15">
        <f t="shared" si="5"/>
        <v>381</v>
      </c>
      <c r="EM17" s="5">
        <v>3.2250000000000001</v>
      </c>
      <c r="EN17" s="27">
        <f t="shared" si="61"/>
        <v>381</v>
      </c>
      <c r="EO17" s="17">
        <v>0</v>
      </c>
      <c r="EU17" s="4">
        <v>908</v>
      </c>
      <c r="EV17" s="15">
        <f t="shared" si="7"/>
        <v>381</v>
      </c>
      <c r="EW17" s="5">
        <v>3.2440000000000002</v>
      </c>
      <c r="EX17" s="27">
        <f t="shared" si="65"/>
        <v>381</v>
      </c>
      <c r="EY17" s="17">
        <v>0</v>
      </c>
      <c r="EZ17" s="18">
        <v>907</v>
      </c>
      <c r="FA17" s="28">
        <f t="shared" si="8"/>
        <v>381</v>
      </c>
      <c r="FB17" s="13">
        <v>3.1</v>
      </c>
      <c r="FC17" s="26">
        <f t="shared" si="67"/>
        <v>367.54460966542752</v>
      </c>
      <c r="FD17" s="29">
        <f t="shared" si="68"/>
        <v>1.3934935764608411E-3</v>
      </c>
      <c r="FE17" s="18">
        <v>780</v>
      </c>
      <c r="FF17" s="28">
        <f t="shared" si="69"/>
        <v>321.04089219330854</v>
      </c>
      <c r="FG17" s="13">
        <v>3.36</v>
      </c>
      <c r="FH17" s="26">
        <f t="shared" si="93"/>
        <v>304.51672862453529</v>
      </c>
      <c r="FI17" s="38">
        <f t="shared" si="70"/>
        <v>4.8413948256467894E-3</v>
      </c>
      <c r="FJ17" s="2">
        <v>770</v>
      </c>
      <c r="FK17" s="12">
        <f t="shared" si="94"/>
        <v>316.31970260223051</v>
      </c>
      <c r="FL17" s="1">
        <v>3.34</v>
      </c>
      <c r="FM17" s="26">
        <f t="shared" si="95"/>
        <v>302.1561338289963</v>
      </c>
      <c r="FN17" s="35">
        <f t="shared" si="96"/>
        <v>7.7664041994750556E-3</v>
      </c>
      <c r="FO17" s="18">
        <v>705</v>
      </c>
      <c r="FP17" s="28">
        <f t="shared" si="97"/>
        <v>285.63197026022306</v>
      </c>
      <c r="FQ17" s="13">
        <v>3.15</v>
      </c>
      <c r="FR17" s="26">
        <f t="shared" si="98"/>
        <v>272.64869888475835</v>
      </c>
      <c r="FS17" s="38">
        <f t="shared" si="99"/>
        <v>9.6277738010021492E-3</v>
      </c>
      <c r="FT17" s="18">
        <v>595</v>
      </c>
      <c r="FU17" s="28">
        <f t="shared" si="100"/>
        <v>233.6988847583643</v>
      </c>
      <c r="FV17" s="13">
        <v>2.625</v>
      </c>
      <c r="FW17" s="26">
        <f t="shared" si="101"/>
        <v>226.6171003717472</v>
      </c>
      <c r="FX17" s="29">
        <f t="shared" si="102"/>
        <v>1.4120734908136492E-2</v>
      </c>
    </row>
    <row r="18" spans="2:180" ht="15.75" thickBot="1" x14ac:dyDescent="0.3">
      <c r="B18" s="4">
        <v>380</v>
      </c>
      <c r="C18" s="5">
        <v>2.8200129674370427</v>
      </c>
      <c r="D18" s="8">
        <v>380</v>
      </c>
      <c r="E18" s="45">
        <v>0</v>
      </c>
      <c r="F18" s="52">
        <v>380</v>
      </c>
      <c r="G18" s="1">
        <v>2.9940000000000002</v>
      </c>
      <c r="H18" s="26">
        <f t="shared" si="71"/>
        <v>347.5</v>
      </c>
      <c r="I18" s="14">
        <f t="shared" si="72"/>
        <v>3.26769230769231E-3</v>
      </c>
      <c r="J18" s="52">
        <v>378</v>
      </c>
      <c r="K18" s="1">
        <v>3.1080000000000001</v>
      </c>
      <c r="L18" s="26">
        <f t="shared" si="73"/>
        <v>350.5</v>
      </c>
      <c r="M18" s="14">
        <f t="shared" si="74"/>
        <v>2.9763636363636355E-3</v>
      </c>
      <c r="N18" s="53">
        <v>378</v>
      </c>
      <c r="O18" s="5">
        <v>2.7229000000000001</v>
      </c>
      <c r="P18" s="27">
        <f t="shared" si="9"/>
        <v>378</v>
      </c>
      <c r="Q18" s="17">
        <v>0</v>
      </c>
      <c r="R18" s="53">
        <v>380</v>
      </c>
      <c r="S18" s="5">
        <v>2.8224099999999996</v>
      </c>
      <c r="T18" s="27">
        <f t="shared" si="75"/>
        <v>380</v>
      </c>
      <c r="U18" s="17">
        <v>0</v>
      </c>
      <c r="Z18" s="2">
        <v>931</v>
      </c>
      <c r="AA18" s="12">
        <f t="shared" si="11"/>
        <v>381</v>
      </c>
      <c r="AB18" s="1">
        <v>3.0068476666666673</v>
      </c>
      <c r="AC18" s="26">
        <f t="shared" si="79"/>
        <v>349.40487804878046</v>
      </c>
      <c r="AD18" s="14">
        <f t="shared" si="80"/>
        <v>3.2745561216612666E-3</v>
      </c>
      <c r="AE18" s="2">
        <v>805</v>
      </c>
      <c r="AF18" s="12">
        <f t="shared" si="12"/>
        <v>321.28068043742405</v>
      </c>
      <c r="AG18" s="1">
        <v>2.8213000000000004</v>
      </c>
      <c r="AH18" s="26">
        <f t="shared" si="81"/>
        <v>310.63304981773996</v>
      </c>
      <c r="AI18" s="14">
        <f t="shared" si="82"/>
        <v>7.4570580851306472E-3</v>
      </c>
      <c r="AJ18" s="2">
        <v>807</v>
      </c>
      <c r="AK18" s="12">
        <f t="shared" si="13"/>
        <v>322.5985401459854</v>
      </c>
      <c r="AL18" s="1">
        <v>2.9490752499999999</v>
      </c>
      <c r="AM18" s="26">
        <f t="shared" si="83"/>
        <v>312.4014598540146</v>
      </c>
      <c r="AN18" s="14">
        <f t="shared" si="84"/>
        <v>6.0617024576473388E-3</v>
      </c>
      <c r="AO18" s="2">
        <v>933</v>
      </c>
      <c r="AP18" s="12">
        <f t="shared" si="14"/>
        <v>381</v>
      </c>
      <c r="AQ18" s="1">
        <v>2.8741402558659219</v>
      </c>
      <c r="AR18" s="26">
        <f t="shared" si="85"/>
        <v>346.99034981905913</v>
      </c>
      <c r="AS18" s="14">
        <f t="shared" si="86"/>
        <v>3.1688652904873368E-3</v>
      </c>
      <c r="AT18" s="2">
        <v>738</v>
      </c>
      <c r="AU18" s="12">
        <f t="shared" si="15"/>
        <v>291.83956574185765</v>
      </c>
      <c r="AV18" s="1">
        <v>2.6555999999999997</v>
      </c>
      <c r="AW18" s="26">
        <f t="shared" si="87"/>
        <v>281.49879372738241</v>
      </c>
      <c r="AX18" s="14">
        <f t="shared" si="88"/>
        <v>6.5807465733450071E-3</v>
      </c>
      <c r="AY18" s="2">
        <v>709</v>
      </c>
      <c r="AZ18" s="12">
        <f t="shared" si="0"/>
        <v>278.51145958986734</v>
      </c>
      <c r="BA18" s="1">
        <v>3.1475181060606063</v>
      </c>
      <c r="BB18" s="26">
        <f t="shared" si="16"/>
        <v>270.69843184559716</v>
      </c>
      <c r="BC18" s="14">
        <f t="shared" si="17"/>
        <v>1.2466357881735347E-2</v>
      </c>
      <c r="BD18" s="2">
        <v>761</v>
      </c>
      <c r="BE18" s="12">
        <f t="shared" si="1"/>
        <v>308.62867647058823</v>
      </c>
      <c r="BF18" s="1">
        <v>2.7129391666666667</v>
      </c>
      <c r="BG18" s="26">
        <f t="shared" si="18"/>
        <v>294.85477941176475</v>
      </c>
      <c r="BH18" s="14">
        <f t="shared" si="19"/>
        <v>5.6997909159660267E-3</v>
      </c>
      <c r="BI18" s="2">
        <v>713</v>
      </c>
      <c r="BJ18" s="12">
        <f t="shared" si="20"/>
        <v>284.69297163995066</v>
      </c>
      <c r="BK18" s="1">
        <v>2.2792500000000002</v>
      </c>
      <c r="BL18" s="26">
        <f t="shared" si="89"/>
        <v>274.35758323057951</v>
      </c>
      <c r="BM18" s="14">
        <f t="shared" si="90"/>
        <v>6.9141088045812519E-3</v>
      </c>
      <c r="BN18" s="2">
        <v>792</v>
      </c>
      <c r="BO18" s="12">
        <f t="shared" si="2"/>
        <v>321.80641183723799</v>
      </c>
      <c r="BP18" s="1">
        <v>2.11144</v>
      </c>
      <c r="BQ18" s="26">
        <f t="shared" si="21"/>
        <v>306.30332922318127</v>
      </c>
      <c r="BR18" s="14">
        <f t="shared" si="22"/>
        <v>3.5602596834486515E-3</v>
      </c>
      <c r="BS18" s="2">
        <v>720</v>
      </c>
      <c r="BT18" s="12">
        <f t="shared" si="23"/>
        <v>288.5792079207921</v>
      </c>
      <c r="BU18" s="1">
        <v>2.69706</v>
      </c>
      <c r="BV18" s="26">
        <f t="shared" si="91"/>
        <v>280.32735148514848</v>
      </c>
      <c r="BW18" s="14">
        <f t="shared" si="92"/>
        <v>9.990479190101216E-3</v>
      </c>
      <c r="BX18" s="2">
        <v>739</v>
      </c>
      <c r="BY18" s="12">
        <f t="shared" si="24"/>
        <v>297.64153275648954</v>
      </c>
      <c r="BZ18" s="1">
        <v>3.0081778373015871</v>
      </c>
      <c r="CA18" s="26">
        <f t="shared" si="25"/>
        <v>286.33868974042025</v>
      </c>
      <c r="CB18" s="14">
        <f t="shared" si="26"/>
        <v>8.5541408452415296E-3</v>
      </c>
      <c r="CC18" s="2">
        <v>922</v>
      </c>
      <c r="CD18" s="12">
        <f t="shared" si="27"/>
        <v>381</v>
      </c>
      <c r="CE18" s="1">
        <v>2.8610033333333336</v>
      </c>
      <c r="CF18" s="26">
        <f t="shared" si="28"/>
        <v>349.79339853300735</v>
      </c>
      <c r="CG18" s="14">
        <f t="shared" si="29"/>
        <v>3.1716045755474593E-3</v>
      </c>
      <c r="CH18" s="2">
        <v>923</v>
      </c>
      <c r="CI18" s="12">
        <f t="shared" si="30"/>
        <v>381</v>
      </c>
      <c r="CJ18" s="1">
        <v>2.8721000000000001</v>
      </c>
      <c r="CK18" s="26">
        <f t="shared" si="31"/>
        <v>348.8225214198286</v>
      </c>
      <c r="CL18" s="14">
        <f t="shared" si="32"/>
        <v>3.2724751797329659E-3</v>
      </c>
      <c r="CM18" s="2">
        <v>919</v>
      </c>
      <c r="CN18" s="12">
        <f t="shared" si="33"/>
        <v>381</v>
      </c>
      <c r="CO18" s="1">
        <v>2.9588999999999999</v>
      </c>
      <c r="CP18" s="26">
        <f t="shared" si="34"/>
        <v>352.17896678966792</v>
      </c>
      <c r="CQ18" s="14">
        <f t="shared" si="35"/>
        <v>2.7653415274310183E-3</v>
      </c>
      <c r="CR18" s="40"/>
      <c r="CS18" s="42"/>
      <c r="CT18" s="40"/>
      <c r="CU18" s="43"/>
      <c r="CV18" s="41"/>
      <c r="CW18" s="4">
        <v>919</v>
      </c>
      <c r="CX18" s="15">
        <f t="shared" si="39"/>
        <v>381</v>
      </c>
      <c r="CY18" s="5">
        <v>3.3677999999999999</v>
      </c>
      <c r="CZ18" s="27">
        <f t="shared" si="40"/>
        <v>381</v>
      </c>
      <c r="DA18" s="17">
        <v>0</v>
      </c>
      <c r="DB18" s="4">
        <v>920</v>
      </c>
      <c r="DC18" s="15">
        <f t="shared" si="42"/>
        <v>381</v>
      </c>
      <c r="DD18" s="5">
        <v>3.1646999999999998</v>
      </c>
      <c r="DE18" s="27">
        <f t="shared" si="43"/>
        <v>381</v>
      </c>
      <c r="DF18" s="65">
        <v>0</v>
      </c>
      <c r="DG18" s="2">
        <v>772</v>
      </c>
      <c r="DH18" s="12">
        <f t="shared" si="45"/>
        <v>311.64206642066421</v>
      </c>
      <c r="DI18" s="1">
        <v>2.9154</v>
      </c>
      <c r="DJ18" s="26">
        <f t="shared" si="46"/>
        <v>300.62915129151293</v>
      </c>
      <c r="DK18" s="14">
        <f t="shared" si="47"/>
        <v>7.1302647009549363E-3</v>
      </c>
      <c r="DL18" s="4">
        <v>919</v>
      </c>
      <c r="DM18" s="15">
        <f t="shared" si="103"/>
        <v>381</v>
      </c>
      <c r="DN18" s="5">
        <v>2.9062000000000001</v>
      </c>
      <c r="DO18" s="27">
        <f t="shared" si="104"/>
        <v>381</v>
      </c>
      <c r="DP18" s="17">
        <v>0</v>
      </c>
      <c r="DV18" s="2">
        <v>919</v>
      </c>
      <c r="DW18" s="12">
        <f t="shared" si="53"/>
        <v>381</v>
      </c>
      <c r="DX18" s="1">
        <v>3.1718999999999999</v>
      </c>
      <c r="DY18" s="26">
        <f t="shared" si="54"/>
        <v>353.78571428571428</v>
      </c>
      <c r="DZ18" s="14">
        <f t="shared" si="55"/>
        <v>2.9598425196850349E-3</v>
      </c>
      <c r="EF18" s="4">
        <v>907</v>
      </c>
      <c r="EG18" s="15">
        <f t="shared" si="4"/>
        <v>381</v>
      </c>
      <c r="EH18" s="5">
        <v>2.9904999999999999</v>
      </c>
      <c r="EI18" s="27">
        <f t="shared" si="59"/>
        <v>381</v>
      </c>
      <c r="EJ18" s="17">
        <v>0</v>
      </c>
      <c r="EK18" s="40"/>
      <c r="EL18" s="42"/>
      <c r="EM18" s="40"/>
      <c r="EN18" s="43"/>
      <c r="EO18" s="41"/>
      <c r="EU18" s="40"/>
      <c r="EV18" s="42"/>
      <c r="EW18" s="40"/>
      <c r="EX18" s="43"/>
      <c r="EY18" s="41"/>
      <c r="EZ18" s="19">
        <v>907</v>
      </c>
      <c r="FA18" s="30">
        <f t="shared" si="8"/>
        <v>381</v>
      </c>
      <c r="FB18" s="16">
        <v>3.1</v>
      </c>
      <c r="FC18" s="27">
        <f t="shared" si="67"/>
        <v>381</v>
      </c>
      <c r="FD18" s="31">
        <v>0</v>
      </c>
      <c r="FE18" s="18">
        <v>907</v>
      </c>
      <c r="FF18" s="28">
        <f t="shared" si="69"/>
        <v>381</v>
      </c>
      <c r="FG18" s="13">
        <v>3.54</v>
      </c>
      <c r="FH18" s="26">
        <f t="shared" si="93"/>
        <v>351.02044609665427</v>
      </c>
      <c r="FI18" s="38">
        <f t="shared" si="70"/>
        <v>3.0020460040920101E-3</v>
      </c>
      <c r="FJ18" s="2">
        <v>845</v>
      </c>
      <c r="FK18" s="12">
        <f t="shared" si="94"/>
        <v>351.72862453531599</v>
      </c>
      <c r="FL18" s="1">
        <v>3.5</v>
      </c>
      <c r="FM18" s="26">
        <f t="shared" si="95"/>
        <v>334.02416356877325</v>
      </c>
      <c r="FN18" s="35">
        <f t="shared" si="96"/>
        <v>4.5186351706036814E-3</v>
      </c>
      <c r="FO18" s="18">
        <v>780</v>
      </c>
      <c r="FP18" s="28">
        <f t="shared" si="97"/>
        <v>321.04089219330854</v>
      </c>
      <c r="FQ18" s="13">
        <v>3.4249999999999998</v>
      </c>
      <c r="FR18" s="26">
        <f t="shared" si="98"/>
        <v>303.3364312267658</v>
      </c>
      <c r="FS18" s="38">
        <f t="shared" si="99"/>
        <v>7.7664041994750677E-3</v>
      </c>
      <c r="FT18" s="18">
        <v>625</v>
      </c>
      <c r="FU18" s="28">
        <f t="shared" si="100"/>
        <v>247.8624535315985</v>
      </c>
      <c r="FV18" s="13">
        <v>2.7749999999999999</v>
      </c>
      <c r="FW18" s="26">
        <f t="shared" si="101"/>
        <v>240.7806691449814</v>
      </c>
      <c r="FX18" s="29">
        <f t="shared" si="102"/>
        <v>1.0590551181102354E-2</v>
      </c>
    </row>
    <row r="19" spans="2:180" ht="15.75" thickBot="1" x14ac:dyDescent="0.3">
      <c r="F19" s="53">
        <v>380</v>
      </c>
      <c r="G19" s="5">
        <v>2.9940000000000002</v>
      </c>
      <c r="H19" s="27">
        <f t="shared" si="71"/>
        <v>380</v>
      </c>
      <c r="I19" s="17">
        <v>0</v>
      </c>
      <c r="J19" s="53">
        <v>378</v>
      </c>
      <c r="K19" s="5">
        <v>3.1080000000000001</v>
      </c>
      <c r="L19" s="27">
        <f t="shared" si="73"/>
        <v>378</v>
      </c>
      <c r="M19" s="17">
        <v>0</v>
      </c>
      <c r="O19" s="10"/>
      <c r="Z19" s="4">
        <v>931</v>
      </c>
      <c r="AA19" s="15">
        <f t="shared" si="11"/>
        <v>381</v>
      </c>
      <c r="AB19" s="5">
        <v>3.0068476666666673</v>
      </c>
      <c r="AC19" s="27">
        <f t="shared" si="79"/>
        <v>381</v>
      </c>
      <c r="AD19" s="17">
        <v>0</v>
      </c>
      <c r="AE19" s="2">
        <v>934</v>
      </c>
      <c r="AF19" s="12">
        <f t="shared" si="12"/>
        <v>381</v>
      </c>
      <c r="AG19" s="1">
        <v>2.9491000000000005</v>
      </c>
      <c r="AH19" s="26">
        <f t="shared" si="81"/>
        <v>351.14034021871203</v>
      </c>
      <c r="AI19" s="14">
        <f t="shared" si="82"/>
        <v>2.1400109869987201E-3</v>
      </c>
      <c r="AJ19" s="2">
        <v>933</v>
      </c>
      <c r="AK19" s="12">
        <f t="shared" si="13"/>
        <v>381</v>
      </c>
      <c r="AL19" s="1">
        <v>3.0871596944444444</v>
      </c>
      <c r="AM19" s="26">
        <f t="shared" si="83"/>
        <v>351.79927007299273</v>
      </c>
      <c r="AN19" s="14">
        <f t="shared" si="84"/>
        <v>2.364400561040981E-3</v>
      </c>
      <c r="AO19" s="4">
        <v>933</v>
      </c>
      <c r="AP19" s="15">
        <f t="shared" si="14"/>
        <v>381</v>
      </c>
      <c r="AQ19" s="5">
        <v>2.8741400000000001</v>
      </c>
      <c r="AR19" s="27">
        <f t="shared" si="85"/>
        <v>381</v>
      </c>
      <c r="AS19" s="17">
        <v>0</v>
      </c>
      <c r="AT19" s="2">
        <v>794</v>
      </c>
      <c r="AU19" s="12">
        <f t="shared" si="15"/>
        <v>317.57659831121833</v>
      </c>
      <c r="AV19" s="1">
        <v>2.7832999999999997</v>
      </c>
      <c r="AW19" s="26">
        <f t="shared" si="87"/>
        <v>304.70808202653802</v>
      </c>
      <c r="AX19" s="14">
        <f t="shared" si="88"/>
        <v>4.9617219722534649E-3</v>
      </c>
      <c r="AY19" s="2">
        <v>748</v>
      </c>
      <c r="AZ19" s="12">
        <f t="shared" si="0"/>
        <v>296.43546441495778</v>
      </c>
      <c r="BA19" s="1">
        <v>3.3094069949494953</v>
      </c>
      <c r="BB19" s="26">
        <f t="shared" si="16"/>
        <v>287.47346200241259</v>
      </c>
      <c r="BC19" s="14">
        <f t="shared" si="17"/>
        <v>9.031959680253665E-3</v>
      </c>
      <c r="BD19" s="2">
        <v>916</v>
      </c>
      <c r="BE19" s="12">
        <f t="shared" si="1"/>
        <v>381</v>
      </c>
      <c r="BF19" s="1">
        <v>2.9497191666666667</v>
      </c>
      <c r="BG19" s="26">
        <f t="shared" si="18"/>
        <v>344.81433823529414</v>
      </c>
      <c r="BH19" s="14">
        <f t="shared" si="19"/>
        <v>3.2717378714757425E-3</v>
      </c>
      <c r="BI19" s="2">
        <v>769</v>
      </c>
      <c r="BJ19" s="12">
        <f t="shared" si="20"/>
        <v>311.00123304562271</v>
      </c>
      <c r="BK19" s="1">
        <v>2.4054899999999999</v>
      </c>
      <c r="BL19" s="26">
        <f t="shared" si="89"/>
        <v>297.84710234278668</v>
      </c>
      <c r="BM19" s="14">
        <f t="shared" si="90"/>
        <v>4.798492688413928E-3</v>
      </c>
      <c r="BN19" s="2">
        <v>918</v>
      </c>
      <c r="BO19" s="12">
        <f t="shared" si="2"/>
        <v>381</v>
      </c>
      <c r="BP19" s="1">
        <v>2.1477400000000002</v>
      </c>
      <c r="BQ19" s="26">
        <f t="shared" si="21"/>
        <v>351.40320591861899</v>
      </c>
      <c r="BR19" s="14">
        <f t="shared" si="22"/>
        <v>6.1324209473816161E-4</v>
      </c>
      <c r="BS19" s="2">
        <v>776</v>
      </c>
      <c r="BT19" s="12">
        <f t="shared" si="23"/>
        <v>314.98514851485146</v>
      </c>
      <c r="BU19" s="1">
        <v>2.89385</v>
      </c>
      <c r="BV19" s="26">
        <f t="shared" si="91"/>
        <v>301.78217821782175</v>
      </c>
      <c r="BW19" s="14">
        <f t="shared" si="92"/>
        <v>7.4524896887889153E-3</v>
      </c>
      <c r="BX19" s="2">
        <v>808</v>
      </c>
      <c r="BY19" s="12">
        <f t="shared" si="24"/>
        <v>330.13720642768851</v>
      </c>
      <c r="BZ19" s="1">
        <v>3.1958445039682539</v>
      </c>
      <c r="CA19" s="26">
        <f t="shared" si="25"/>
        <v>313.889369592089</v>
      </c>
      <c r="CB19" s="14">
        <f t="shared" si="26"/>
        <v>5.7751277467128336E-3</v>
      </c>
      <c r="CC19" s="4">
        <v>922</v>
      </c>
      <c r="CD19" s="15">
        <f t="shared" si="27"/>
        <v>381</v>
      </c>
      <c r="CE19" s="5">
        <v>2.8610033333333336</v>
      </c>
      <c r="CF19" s="27">
        <f t="shared" si="28"/>
        <v>381</v>
      </c>
      <c r="CG19" s="17">
        <v>0</v>
      </c>
      <c r="CH19" s="4">
        <v>923</v>
      </c>
      <c r="CI19" s="15">
        <f t="shared" si="30"/>
        <v>381</v>
      </c>
      <c r="CJ19" s="5">
        <v>2.8721000000000001</v>
      </c>
      <c r="CK19" s="27">
        <f t="shared" si="31"/>
        <v>381</v>
      </c>
      <c r="CL19" s="17">
        <v>0</v>
      </c>
      <c r="CM19" s="4">
        <v>919</v>
      </c>
      <c r="CN19" s="15">
        <f t="shared" si="33"/>
        <v>381</v>
      </c>
      <c r="CO19" s="5">
        <v>2.9588999999999999</v>
      </c>
      <c r="CP19" s="27">
        <f t="shared" si="34"/>
        <v>381</v>
      </c>
      <c r="CQ19" s="17">
        <v>0</v>
      </c>
      <c r="CR19" s="40"/>
      <c r="CS19" s="42"/>
      <c r="CT19" s="40"/>
      <c r="CU19" s="43"/>
      <c r="CV19" s="41"/>
      <c r="CW19" s="40"/>
      <c r="CX19" s="42"/>
      <c r="CY19" s="40"/>
      <c r="CZ19" s="43"/>
      <c r="DA19" s="41"/>
      <c r="DB19" s="40"/>
      <c r="DC19" s="42"/>
      <c r="DD19" s="40"/>
      <c r="DE19" s="43"/>
      <c r="DF19" s="41"/>
      <c r="DG19" s="4">
        <v>920</v>
      </c>
      <c r="DH19" s="15">
        <f t="shared" si="45"/>
        <v>381</v>
      </c>
      <c r="DI19" s="5">
        <v>3.1267399999999999</v>
      </c>
      <c r="DJ19" s="27">
        <f t="shared" si="46"/>
        <v>346.32103321033208</v>
      </c>
      <c r="DK19" s="17">
        <v>0</v>
      </c>
      <c r="DL19" s="40"/>
      <c r="DM19" s="42"/>
      <c r="DN19" s="40"/>
      <c r="DO19" s="43"/>
      <c r="DP19" s="41"/>
      <c r="DV19" s="4">
        <v>919</v>
      </c>
      <c r="DW19" s="15">
        <f t="shared" si="53"/>
        <v>381</v>
      </c>
      <c r="DX19" s="5">
        <v>3.1718999999999999</v>
      </c>
      <c r="DY19" s="27">
        <f t="shared" si="54"/>
        <v>381</v>
      </c>
      <c r="DZ19" s="17">
        <v>0</v>
      </c>
      <c r="FE19" s="18">
        <v>907</v>
      </c>
      <c r="FF19" s="28">
        <f t="shared" si="69"/>
        <v>381</v>
      </c>
      <c r="FG19" s="13">
        <v>3.54</v>
      </c>
      <c r="FH19" s="26">
        <f t="shared" si="93"/>
        <v>381</v>
      </c>
      <c r="FI19" s="38">
        <v>0</v>
      </c>
      <c r="FJ19" s="2">
        <v>907</v>
      </c>
      <c r="FK19" s="12">
        <f t="shared" si="94"/>
        <v>381</v>
      </c>
      <c r="FL19" s="1">
        <v>3.55</v>
      </c>
      <c r="FM19" s="26">
        <f t="shared" si="95"/>
        <v>366.36431226765797</v>
      </c>
      <c r="FN19" s="35">
        <f t="shared" si="96"/>
        <v>1.7081534163068267E-3</v>
      </c>
      <c r="FO19" s="18">
        <v>840</v>
      </c>
      <c r="FP19" s="28">
        <f t="shared" si="97"/>
        <v>349.36802973977694</v>
      </c>
      <c r="FQ19" s="13">
        <v>3.55</v>
      </c>
      <c r="FR19" s="26">
        <f t="shared" si="98"/>
        <v>335.20446096654274</v>
      </c>
      <c r="FS19" s="38">
        <f t="shared" si="99"/>
        <v>4.4127296587926504E-3</v>
      </c>
      <c r="FT19" s="18">
        <v>655</v>
      </c>
      <c r="FU19" s="28">
        <f t="shared" si="100"/>
        <v>262.02602230483274</v>
      </c>
      <c r="FV19" s="13">
        <v>3.0049999999999999</v>
      </c>
      <c r="FW19" s="26">
        <f t="shared" si="101"/>
        <v>254.94423791821561</v>
      </c>
      <c r="FX19" s="29">
        <f t="shared" si="102"/>
        <v>1.6238845144356917E-2</v>
      </c>
    </row>
    <row r="20" spans="2:180" ht="15.75" thickBot="1" x14ac:dyDescent="0.3">
      <c r="K20"/>
      <c r="O20" s="10"/>
      <c r="AE20" s="4">
        <v>934</v>
      </c>
      <c r="AF20" s="15">
        <f t="shared" si="12"/>
        <v>381</v>
      </c>
      <c r="AG20" s="5">
        <v>2.9491000000000005</v>
      </c>
      <c r="AH20" s="27">
        <f t="shared" si="81"/>
        <v>381</v>
      </c>
      <c r="AI20" s="17">
        <v>0</v>
      </c>
      <c r="AJ20" s="4">
        <v>933</v>
      </c>
      <c r="AK20" s="15">
        <f t="shared" si="13"/>
        <v>381</v>
      </c>
      <c r="AL20" s="5">
        <v>3.0871596944444444</v>
      </c>
      <c r="AM20" s="27">
        <f t="shared" si="83"/>
        <v>381</v>
      </c>
      <c r="AN20" s="17">
        <v>0</v>
      </c>
      <c r="AT20" s="2">
        <v>932</v>
      </c>
      <c r="AU20" s="12">
        <f t="shared" si="15"/>
        <v>381</v>
      </c>
      <c r="AV20" s="1">
        <v>2.9402999999999997</v>
      </c>
      <c r="AW20" s="26">
        <f t="shared" si="87"/>
        <v>349.28829915560914</v>
      </c>
      <c r="AX20" s="14">
        <f t="shared" si="88"/>
        <v>2.4754269846703949E-3</v>
      </c>
      <c r="AY20" s="2">
        <v>805</v>
      </c>
      <c r="AZ20" s="12">
        <f t="shared" si="0"/>
        <v>322.63208685162846</v>
      </c>
      <c r="BA20" s="1">
        <v>3.5406403282828287</v>
      </c>
      <c r="BB20" s="26">
        <f t="shared" si="16"/>
        <v>309.53377563329309</v>
      </c>
      <c r="BC20" s="14">
        <f t="shared" si="17"/>
        <v>8.8268376540651776E-3</v>
      </c>
      <c r="BD20" s="4">
        <v>916</v>
      </c>
      <c r="BE20" s="15">
        <f t="shared" si="1"/>
        <v>381</v>
      </c>
      <c r="BF20" s="5">
        <v>2.949719</v>
      </c>
      <c r="BG20" s="27">
        <f t="shared" si="18"/>
        <v>381</v>
      </c>
      <c r="BH20" s="17">
        <v>0</v>
      </c>
      <c r="BI20" s="2">
        <v>843</v>
      </c>
      <c r="BJ20" s="12">
        <f t="shared" si="20"/>
        <v>345.76572133168929</v>
      </c>
      <c r="BK20" s="1">
        <v>2.4863400000000002</v>
      </c>
      <c r="BL20" s="26">
        <f t="shared" si="89"/>
        <v>328.383477188656</v>
      </c>
      <c r="BM20" s="14">
        <f t="shared" si="90"/>
        <v>2.3256490742711309E-3</v>
      </c>
      <c r="BN20" s="4">
        <v>918</v>
      </c>
      <c r="BO20" s="15">
        <f t="shared" si="2"/>
        <v>381</v>
      </c>
      <c r="BP20" s="5">
        <v>2.1477400000000002</v>
      </c>
      <c r="BQ20" s="27">
        <f t="shared" si="21"/>
        <v>381</v>
      </c>
      <c r="BR20" s="17">
        <v>0</v>
      </c>
      <c r="BS20" s="2">
        <v>916</v>
      </c>
      <c r="BT20" s="12">
        <f t="shared" si="23"/>
        <v>381</v>
      </c>
      <c r="BU20" s="1">
        <v>3.1480999999999999</v>
      </c>
      <c r="BV20" s="26">
        <f>((BT20-BT19)/2)+BT19</f>
        <v>347.99257425742576</v>
      </c>
      <c r="BW20" s="14">
        <f t="shared" si="92"/>
        <v>3.8514060742407164E-3</v>
      </c>
      <c r="BX20" s="2">
        <v>916</v>
      </c>
      <c r="BY20" s="12">
        <f t="shared" si="24"/>
        <v>381</v>
      </c>
      <c r="BZ20" s="1">
        <v>3.3301978373015872</v>
      </c>
      <c r="CA20" s="26">
        <f t="shared" si="25"/>
        <v>355.56860321384426</v>
      </c>
      <c r="CB20" s="14">
        <f t="shared" si="26"/>
        <v>2.641485531901105E-3</v>
      </c>
      <c r="CC20" s="9"/>
      <c r="CD20" s="9"/>
      <c r="CE20" s="9"/>
      <c r="CF20" s="9"/>
      <c r="CG20" s="66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FE20" s="18"/>
      <c r="FF20" s="28"/>
      <c r="FG20" s="13"/>
      <c r="FH20" s="26"/>
      <c r="FI20" s="38"/>
      <c r="FJ20" s="33">
        <v>907</v>
      </c>
      <c r="FK20" s="32">
        <f t="shared" si="94"/>
        <v>381</v>
      </c>
      <c r="FL20" s="34">
        <v>3.55</v>
      </c>
      <c r="FM20" s="27">
        <f t="shared" si="95"/>
        <v>381</v>
      </c>
      <c r="FN20" s="20">
        <v>0</v>
      </c>
      <c r="FO20" s="18">
        <v>907</v>
      </c>
      <c r="FP20" s="28">
        <f t="shared" si="97"/>
        <v>381</v>
      </c>
      <c r="FQ20" s="13">
        <v>3.6</v>
      </c>
      <c r="FR20" s="26">
        <f t="shared" si="98"/>
        <v>365.18401486988847</v>
      </c>
      <c r="FS20" s="38">
        <f t="shared" si="99"/>
        <v>1.5806792807615546E-3</v>
      </c>
      <c r="FT20" s="18">
        <v>695</v>
      </c>
      <c r="FU20" s="28">
        <f t="shared" si="100"/>
        <v>280.91078066914497</v>
      </c>
      <c r="FV20" s="13">
        <v>3.1749999999999998</v>
      </c>
      <c r="FW20" s="26">
        <f t="shared" si="101"/>
        <v>271.46840148698885</v>
      </c>
      <c r="FX20" s="29">
        <f t="shared" si="102"/>
        <v>9.0019685039370197E-3</v>
      </c>
    </row>
    <row r="21" spans="2:180" ht="15.75" thickBot="1" x14ac:dyDescent="0.3">
      <c r="K21"/>
      <c r="O21" s="10"/>
      <c r="AT21" s="19">
        <v>932</v>
      </c>
      <c r="AU21" s="15">
        <f t="shared" si="15"/>
        <v>381</v>
      </c>
      <c r="AV21" s="16">
        <v>2.9402999999999997</v>
      </c>
      <c r="AW21" s="27">
        <f t="shared" si="87"/>
        <v>381</v>
      </c>
      <c r="AX21" s="17">
        <v>0</v>
      </c>
      <c r="AY21" s="18">
        <v>932</v>
      </c>
      <c r="AZ21" s="12">
        <f t="shared" si="0"/>
        <v>381</v>
      </c>
      <c r="BA21" s="13">
        <v>3.7684283282828286</v>
      </c>
      <c r="BB21" s="26">
        <f t="shared" si="16"/>
        <v>351.8160434258142</v>
      </c>
      <c r="BC21" s="14">
        <f t="shared" si="17"/>
        <v>3.9026236799140235E-3</v>
      </c>
      <c r="BI21" s="18">
        <v>918</v>
      </c>
      <c r="BJ21" s="12">
        <f t="shared" si="20"/>
        <v>381</v>
      </c>
      <c r="BK21" s="13">
        <v>2.5336799999999999</v>
      </c>
      <c r="BL21" s="26">
        <f t="shared" si="89"/>
        <v>363.38286066584465</v>
      </c>
      <c r="BM21" s="14">
        <f t="shared" si="90"/>
        <v>1.3435779527558981E-3</v>
      </c>
      <c r="BS21" s="19">
        <v>916</v>
      </c>
      <c r="BT21" s="15">
        <f t="shared" si="23"/>
        <v>381</v>
      </c>
      <c r="BU21" s="16">
        <v>3.1480999999999999</v>
      </c>
      <c r="BV21" s="27">
        <f>((BT21-BT20)/2)+BT20</f>
        <v>381</v>
      </c>
      <c r="BW21" s="17">
        <v>0</v>
      </c>
      <c r="BX21" s="4">
        <v>916</v>
      </c>
      <c r="BY21" s="15">
        <f t="shared" si="24"/>
        <v>381</v>
      </c>
      <c r="BZ21" s="5">
        <v>3.3301978373015872</v>
      </c>
      <c r="CA21" s="27">
        <f t="shared" si="25"/>
        <v>381</v>
      </c>
      <c r="CB21" s="17">
        <v>0</v>
      </c>
      <c r="CC21" s="9"/>
      <c r="CD21" s="9"/>
      <c r="CE21" s="9"/>
      <c r="CF21" s="9"/>
      <c r="CG21" s="66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FE21" s="23"/>
      <c r="FF21" s="30"/>
      <c r="FG21" s="24"/>
      <c r="FH21" s="27"/>
      <c r="FI21" s="37"/>
      <c r="FO21" s="23">
        <v>907</v>
      </c>
      <c r="FP21" s="36">
        <f t="shared" si="97"/>
        <v>381</v>
      </c>
      <c r="FQ21" s="24">
        <v>3.6</v>
      </c>
      <c r="FR21" s="27">
        <f t="shared" si="98"/>
        <v>381</v>
      </c>
      <c r="FS21" s="39">
        <v>0</v>
      </c>
      <c r="FT21" s="18">
        <v>730</v>
      </c>
      <c r="FU21" s="28">
        <f t="shared" si="100"/>
        <v>297.43494423791822</v>
      </c>
      <c r="FV21" s="13">
        <v>3.375</v>
      </c>
      <c r="FW21" s="26">
        <f t="shared" si="101"/>
        <v>289.17286245353159</v>
      </c>
      <c r="FX21" s="29">
        <f t="shared" si="102"/>
        <v>1.2103487064116987E-2</v>
      </c>
    </row>
    <row r="22" spans="2:180" ht="15.75" thickBot="1" x14ac:dyDescent="0.3">
      <c r="AY22" s="19">
        <v>932</v>
      </c>
      <c r="AZ22" s="15">
        <f t="shared" si="0"/>
        <v>381</v>
      </c>
      <c r="BA22" s="16">
        <v>3.7684280000000001</v>
      </c>
      <c r="BB22" s="27">
        <f t="shared" si="16"/>
        <v>381</v>
      </c>
      <c r="BC22" s="17">
        <v>0</v>
      </c>
      <c r="BI22" s="19">
        <v>918</v>
      </c>
      <c r="BJ22" s="15">
        <f t="shared" si="20"/>
        <v>381</v>
      </c>
      <c r="BK22" s="16">
        <v>2.5336799999999999</v>
      </c>
      <c r="BL22" s="27">
        <f t="shared" si="89"/>
        <v>381</v>
      </c>
      <c r="BM22" s="17">
        <v>0</v>
      </c>
      <c r="FT22" s="18">
        <v>770</v>
      </c>
      <c r="FU22" s="28">
        <f t="shared" si="100"/>
        <v>316.31970260223051</v>
      </c>
      <c r="FV22" s="13">
        <v>3.5</v>
      </c>
      <c r="FW22" s="26">
        <f t="shared" si="101"/>
        <v>306.87732342007439</v>
      </c>
      <c r="FX22" s="29">
        <f t="shared" si="102"/>
        <v>6.6190944881889683E-3</v>
      </c>
    </row>
    <row r="23" spans="2:180" x14ac:dyDescent="0.25">
      <c r="CH23" s="10"/>
      <c r="FT23" s="18">
        <v>805</v>
      </c>
      <c r="FU23" s="28">
        <f t="shared" si="100"/>
        <v>332.84386617100375</v>
      </c>
      <c r="FV23" s="13">
        <v>3.625</v>
      </c>
      <c r="FW23" s="26">
        <f t="shared" si="101"/>
        <v>324.58178438661713</v>
      </c>
      <c r="FX23" s="29">
        <f t="shared" si="102"/>
        <v>7.5646794150731099E-3</v>
      </c>
    </row>
    <row r="24" spans="2:180" x14ac:dyDescent="0.25">
      <c r="CH24" s="10"/>
      <c r="FT24" s="18">
        <v>855</v>
      </c>
      <c r="FU24" s="28">
        <f t="shared" si="100"/>
        <v>356.44981412639402</v>
      </c>
      <c r="FV24" s="13">
        <v>3.75</v>
      </c>
      <c r="FW24" s="26">
        <f t="shared" si="101"/>
        <v>344.64684014869886</v>
      </c>
      <c r="FX24" s="29">
        <f t="shared" si="102"/>
        <v>5.2952755905511968E-3</v>
      </c>
    </row>
    <row r="25" spans="2:180" x14ac:dyDescent="0.25">
      <c r="CH25" s="10"/>
      <c r="FT25" s="18">
        <v>907</v>
      </c>
      <c r="FU25" s="28">
        <f t="shared" si="100"/>
        <v>381</v>
      </c>
      <c r="FV25" s="13">
        <v>3.81</v>
      </c>
      <c r="FW25" s="26">
        <f t="shared" si="101"/>
        <v>368.72490706319701</v>
      </c>
      <c r="FX25" s="29">
        <f t="shared" si="102"/>
        <v>2.443973349485159E-3</v>
      </c>
    </row>
    <row r="26" spans="2:180" ht="15.75" thickBot="1" x14ac:dyDescent="0.3">
      <c r="CH26" s="10"/>
      <c r="FT26" s="23">
        <v>907</v>
      </c>
      <c r="FU26" s="36">
        <f t="shared" si="100"/>
        <v>381</v>
      </c>
      <c r="FV26" s="24">
        <v>3.81</v>
      </c>
      <c r="FW26" s="27">
        <f t="shared" si="101"/>
        <v>381</v>
      </c>
      <c r="FX26" s="37">
        <v>0</v>
      </c>
    </row>
    <row r="44" spans="2:36" x14ac:dyDescent="0.25">
      <c r="B44" s="9"/>
      <c r="C44" s="9"/>
      <c r="D44" s="9"/>
      <c r="E44" s="9"/>
      <c r="F44" s="9"/>
      <c r="G44" s="9"/>
      <c r="H44" s="9"/>
      <c r="I44" s="9"/>
      <c r="J44" s="9"/>
      <c r="K44" s="66"/>
      <c r="L44" s="4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8" spans="2:36" x14ac:dyDescent="0.25">
      <c r="G48" s="44"/>
      <c r="H48" s="42"/>
      <c r="I48" s="44"/>
      <c r="J48" s="44"/>
      <c r="K48" s="41"/>
      <c r="Q48" s="44"/>
      <c r="R48" s="42"/>
      <c r="S48" s="44"/>
      <c r="T48" s="44"/>
      <c r="U48" s="41"/>
    </row>
    <row r="49" spans="112:112" x14ac:dyDescent="0.25">
      <c r="DH49" s="10"/>
    </row>
    <row r="70" spans="2:36" x14ac:dyDescent="0.25">
      <c r="B70" s="9"/>
      <c r="C70" s="9"/>
      <c r="D70" s="9"/>
      <c r="E70" s="9"/>
      <c r="F70" s="9"/>
      <c r="G70" s="40"/>
      <c r="H70" s="9"/>
      <c r="I70" s="9"/>
      <c r="J70" s="9"/>
      <c r="K70" s="66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2:36" x14ac:dyDescent="0.25">
      <c r="G71" s="44"/>
    </row>
    <row r="72" spans="2:36" x14ac:dyDescent="0.25">
      <c r="B72" s="44"/>
      <c r="C72" s="42"/>
      <c r="D72" s="44"/>
      <c r="E72" s="44"/>
      <c r="F72" s="41"/>
      <c r="G72" s="44"/>
    </row>
    <row r="73" spans="2:36" x14ac:dyDescent="0.25">
      <c r="B73" s="44"/>
      <c r="C73" s="42"/>
      <c r="D73" s="44"/>
      <c r="E73" s="44"/>
      <c r="F73" s="41"/>
      <c r="G73" s="44"/>
    </row>
    <row r="74" spans="2:36" x14ac:dyDescent="0.25">
      <c r="B74" s="44"/>
      <c r="C74" s="42"/>
      <c r="D74" s="44"/>
      <c r="E74" s="44"/>
      <c r="F74" s="41"/>
      <c r="G74" s="44"/>
    </row>
    <row r="75" spans="2:36" x14ac:dyDescent="0.25">
      <c r="B75" s="44"/>
      <c r="C75" s="42"/>
      <c r="D75" s="44"/>
      <c r="E75" s="44"/>
      <c r="F75" s="41"/>
      <c r="G75" s="44"/>
    </row>
    <row r="99" spans="2:22" x14ac:dyDescent="0.25">
      <c r="B99" s="44"/>
      <c r="C99" s="46"/>
      <c r="D99" s="44"/>
      <c r="E99" s="43"/>
      <c r="F99" s="47"/>
    </row>
    <row r="100" spans="2:22" x14ac:dyDescent="0.25">
      <c r="B100" s="44"/>
      <c r="C100" s="46"/>
      <c r="D100" s="44"/>
      <c r="E100" s="43"/>
      <c r="F100" s="47"/>
    </row>
    <row r="101" spans="2:22" x14ac:dyDescent="0.25">
      <c r="B101" s="60"/>
      <c r="C101" s="46"/>
      <c r="D101" s="60"/>
      <c r="E101" s="43"/>
      <c r="F101" s="44"/>
    </row>
    <row r="102" spans="2:22" x14ac:dyDescent="0.25">
      <c r="B102" s="9"/>
      <c r="C102" s="9"/>
      <c r="D102" s="9"/>
      <c r="E102" s="9"/>
      <c r="F102" s="9"/>
    </row>
    <row r="104" spans="2:22" x14ac:dyDescent="0.25">
      <c r="B104" s="54"/>
      <c r="G104" s="54"/>
      <c r="L104" s="54"/>
      <c r="Q104" s="54"/>
      <c r="V104" s="54"/>
    </row>
    <row r="105" spans="2:22" x14ac:dyDescent="0.25">
      <c r="B105" s="40"/>
      <c r="G105" s="40"/>
      <c r="L105" s="40"/>
      <c r="Q105" s="40"/>
      <c r="V105" s="40"/>
    </row>
    <row r="106" spans="2:22" x14ac:dyDescent="0.25">
      <c r="B106" s="40"/>
      <c r="G106" s="40"/>
      <c r="L106" s="40"/>
      <c r="Q106" s="40"/>
      <c r="V106" s="40"/>
    </row>
    <row r="107" spans="2:22" x14ac:dyDescent="0.25">
      <c r="B107" s="40"/>
      <c r="G107" s="40"/>
      <c r="L107" s="40"/>
      <c r="Q107" s="40"/>
      <c r="V107" s="40"/>
    </row>
    <row r="108" spans="2:22" x14ac:dyDescent="0.25">
      <c r="B108" s="40"/>
      <c r="G108" s="40"/>
      <c r="L108" s="40"/>
      <c r="Q108" s="40"/>
      <c r="V108" s="40"/>
    </row>
    <row r="109" spans="2:22" x14ac:dyDescent="0.25">
      <c r="B109" s="40"/>
      <c r="G109" s="40"/>
      <c r="L109" s="40"/>
      <c r="Q109" s="40"/>
      <c r="V109" s="40"/>
    </row>
    <row r="110" spans="2:22" x14ac:dyDescent="0.25">
      <c r="B110" s="40"/>
      <c r="G110" s="40"/>
      <c r="L110" s="40"/>
      <c r="Q110" s="40"/>
      <c r="V110" s="40"/>
    </row>
    <row r="111" spans="2:22" x14ac:dyDescent="0.25">
      <c r="B111" s="40"/>
      <c r="G111" s="40"/>
      <c r="L111" s="40"/>
      <c r="Q111" s="40"/>
      <c r="V111" s="40"/>
    </row>
    <row r="112" spans="2:22" x14ac:dyDescent="0.25">
      <c r="B112" s="40"/>
      <c r="G112" s="40"/>
      <c r="L112" s="40"/>
      <c r="Q112" s="40"/>
      <c r="V112" s="40"/>
    </row>
    <row r="113" spans="2:22" x14ac:dyDescent="0.25">
      <c r="B113" s="40"/>
      <c r="G113" s="40"/>
      <c r="L113" s="40"/>
      <c r="Q113" s="40"/>
      <c r="V113" s="40"/>
    </row>
    <row r="114" spans="2:22" x14ac:dyDescent="0.25">
      <c r="B114" s="40"/>
      <c r="G114" s="40"/>
      <c r="L114" s="40"/>
      <c r="Q114" s="40"/>
      <c r="V114" s="40"/>
    </row>
    <row r="115" spans="2:22" x14ac:dyDescent="0.25">
      <c r="B115" s="40"/>
      <c r="G115" s="40"/>
      <c r="L115" s="40"/>
      <c r="Q115" s="40"/>
      <c r="V115" s="40"/>
    </row>
    <row r="116" spans="2:22" x14ac:dyDescent="0.25">
      <c r="B116" s="40"/>
      <c r="G116" s="40"/>
      <c r="L116" s="40"/>
      <c r="Q116" s="40"/>
      <c r="V116" s="40"/>
    </row>
    <row r="117" spans="2:22" x14ac:dyDescent="0.25">
      <c r="B117" s="40"/>
      <c r="G117" s="40"/>
      <c r="L117" s="40"/>
      <c r="Q117" s="40"/>
      <c r="V117" s="40"/>
    </row>
    <row r="118" spans="2:22" x14ac:dyDescent="0.25">
      <c r="B118" s="40"/>
      <c r="G118" s="40"/>
      <c r="L118" s="40"/>
      <c r="Q118" s="40"/>
      <c r="V118" s="40"/>
    </row>
    <row r="119" spans="2:22" x14ac:dyDescent="0.25">
      <c r="B119" s="40"/>
      <c r="G119" s="40"/>
      <c r="L119" s="40"/>
      <c r="Q119" s="40"/>
      <c r="V119" s="40"/>
    </row>
    <row r="120" spans="2:22" x14ac:dyDescent="0.25">
      <c r="B120" s="40"/>
      <c r="C120" s="42" t="s">
        <v>7</v>
      </c>
      <c r="D120" s="40"/>
      <c r="E120" s="43"/>
      <c r="F120" s="41"/>
      <c r="G120" s="40"/>
      <c r="L120" s="40"/>
      <c r="Q120" s="40"/>
      <c r="V120" s="40"/>
    </row>
    <row r="121" spans="2:22" x14ac:dyDescent="0.25">
      <c r="B121" s="40"/>
      <c r="C121" s="42"/>
      <c r="D121" s="40"/>
      <c r="E121" s="43"/>
      <c r="F121" s="41"/>
      <c r="G121" s="40"/>
      <c r="H121" s="42"/>
      <c r="I121" s="40"/>
      <c r="J121" s="43"/>
      <c r="K121" s="41"/>
      <c r="L121" s="40"/>
      <c r="M121" s="42"/>
      <c r="N121" s="40"/>
      <c r="O121" s="43"/>
      <c r="P121" s="41"/>
      <c r="Q121" s="40"/>
      <c r="V121" s="40"/>
    </row>
  </sheetData>
  <mergeCells count="37">
    <mergeCell ref="V2:Y2"/>
    <mergeCell ref="R2:U2"/>
    <mergeCell ref="N2:Q2"/>
    <mergeCell ref="J2:M2"/>
    <mergeCell ref="F2:I2"/>
    <mergeCell ref="Z2:AD2"/>
    <mergeCell ref="FO2:FS2"/>
    <mergeCell ref="FT2:FX2"/>
    <mergeCell ref="B2:E2"/>
    <mergeCell ref="FE2:FI2"/>
    <mergeCell ref="FJ2:FN2"/>
    <mergeCell ref="BS2:BW2"/>
    <mergeCell ref="BN2:BR2"/>
    <mergeCell ref="BI2:BM2"/>
    <mergeCell ref="BD2:BH2"/>
    <mergeCell ref="AY2:BC2"/>
    <mergeCell ref="EZ2:FD2"/>
    <mergeCell ref="AT2:AX2"/>
    <mergeCell ref="AO2:AS2"/>
    <mergeCell ref="AJ2:AN2"/>
    <mergeCell ref="AE2:AI2"/>
    <mergeCell ref="EU2:EY2"/>
    <mergeCell ref="EP2:ET2"/>
    <mergeCell ref="EK2:EO2"/>
    <mergeCell ref="EF2:EJ2"/>
    <mergeCell ref="EA2:EE2"/>
    <mergeCell ref="DV2:DZ2"/>
    <mergeCell ref="DQ2:DU2"/>
    <mergeCell ref="DL2:DP2"/>
    <mergeCell ref="DG2:DK2"/>
    <mergeCell ref="BX2:CB2"/>
    <mergeCell ref="CC2:CG2"/>
    <mergeCell ref="CH2:CL2"/>
    <mergeCell ref="CM2:CQ2"/>
    <mergeCell ref="CR2:CV2"/>
    <mergeCell ref="CW2:DA2"/>
    <mergeCell ref="DB2:DF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X54"/>
  <sheetViews>
    <sheetView workbookViewId="0">
      <selection activeCell="B2" sqref="B2:E2"/>
    </sheetView>
  </sheetViews>
  <sheetFormatPr defaultRowHeight="15" x14ac:dyDescent="0.25"/>
  <sheetData>
    <row r="1" spans="2:180" ht="15.75" thickBot="1" x14ac:dyDescent="0.3">
      <c r="FA1" s="82">
        <v>43830</v>
      </c>
      <c r="FF1" s="82">
        <v>43817</v>
      </c>
      <c r="FK1" s="82">
        <v>43828</v>
      </c>
      <c r="FP1" s="82">
        <v>43826</v>
      </c>
      <c r="FU1" s="82">
        <v>43653</v>
      </c>
    </row>
    <row r="2" spans="2:180" x14ac:dyDescent="0.25">
      <c r="B2" s="83">
        <v>2019</v>
      </c>
      <c r="C2" s="84"/>
      <c r="D2" s="90"/>
      <c r="E2" s="85"/>
      <c r="F2" s="94">
        <v>2018</v>
      </c>
      <c r="G2" s="92"/>
      <c r="H2" s="92"/>
      <c r="I2" s="93"/>
      <c r="J2" s="91">
        <v>2017</v>
      </c>
      <c r="K2" s="92"/>
      <c r="L2" s="92"/>
      <c r="M2" s="93"/>
      <c r="N2" s="83">
        <v>2016</v>
      </c>
      <c r="O2" s="84"/>
      <c r="P2" s="84"/>
      <c r="Q2" s="85"/>
      <c r="R2" s="91">
        <v>2015</v>
      </c>
      <c r="S2" s="92"/>
      <c r="T2" s="92"/>
      <c r="U2" s="93"/>
      <c r="V2" s="83" t="s">
        <v>6</v>
      </c>
      <c r="W2" s="84"/>
      <c r="X2" s="84"/>
      <c r="Y2" s="85"/>
      <c r="Z2" s="83">
        <v>2013</v>
      </c>
      <c r="AA2" s="84"/>
      <c r="AB2" s="84"/>
      <c r="AC2" s="84"/>
      <c r="AD2" s="85"/>
      <c r="AE2" s="83">
        <v>2012</v>
      </c>
      <c r="AF2" s="84"/>
      <c r="AG2" s="84"/>
      <c r="AH2" s="84"/>
      <c r="AI2" s="85"/>
      <c r="AJ2" s="83">
        <v>2011</v>
      </c>
      <c r="AK2" s="84"/>
      <c r="AL2" s="84"/>
      <c r="AM2" s="84"/>
      <c r="AN2" s="85"/>
      <c r="AO2" s="83">
        <v>2010</v>
      </c>
      <c r="AP2" s="84"/>
      <c r="AQ2" s="84"/>
      <c r="AR2" s="84"/>
      <c r="AS2" s="85"/>
      <c r="AT2" s="83">
        <v>2009</v>
      </c>
      <c r="AU2" s="84"/>
      <c r="AV2" s="84"/>
      <c r="AW2" s="84"/>
      <c r="AX2" s="85"/>
      <c r="AY2" s="83" t="s">
        <v>5</v>
      </c>
      <c r="AZ2" s="84"/>
      <c r="BA2" s="84"/>
      <c r="BB2" s="84"/>
      <c r="BC2" s="85"/>
      <c r="BD2" s="83">
        <v>2007</v>
      </c>
      <c r="BE2" s="84"/>
      <c r="BF2" s="84"/>
      <c r="BG2" s="84"/>
      <c r="BH2" s="85"/>
      <c r="BI2" s="83">
        <v>2006</v>
      </c>
      <c r="BJ2" s="84"/>
      <c r="BK2" s="84"/>
      <c r="BL2" s="84"/>
      <c r="BM2" s="85"/>
      <c r="BN2" s="83">
        <v>2005</v>
      </c>
      <c r="BO2" s="84"/>
      <c r="BP2" s="84"/>
      <c r="BQ2" s="84"/>
      <c r="BR2" s="85"/>
      <c r="BS2" s="83">
        <v>2003</v>
      </c>
      <c r="BT2" s="84"/>
      <c r="BU2" s="84"/>
      <c r="BV2" s="84"/>
      <c r="BW2" s="85"/>
      <c r="BX2" s="83">
        <v>2001</v>
      </c>
      <c r="BY2" s="84"/>
      <c r="BZ2" s="84"/>
      <c r="CA2" s="84"/>
      <c r="CB2" s="85"/>
      <c r="CC2" s="86">
        <v>2000</v>
      </c>
      <c r="CD2" s="84"/>
      <c r="CE2" s="84"/>
      <c r="CF2" s="84"/>
      <c r="CG2" s="85"/>
      <c r="CH2" s="83">
        <v>1998</v>
      </c>
      <c r="CI2" s="84"/>
      <c r="CJ2" s="84"/>
      <c r="CK2" s="84"/>
      <c r="CL2" s="85"/>
      <c r="CM2" s="86">
        <v>1997</v>
      </c>
      <c r="CN2" s="84"/>
      <c r="CO2" s="84"/>
      <c r="CP2" s="84"/>
      <c r="CQ2" s="85"/>
      <c r="CR2" s="86">
        <v>1996</v>
      </c>
      <c r="CS2" s="84"/>
      <c r="CT2" s="84"/>
      <c r="CU2" s="84"/>
      <c r="CV2" s="85"/>
      <c r="CW2" s="86">
        <v>1995</v>
      </c>
      <c r="CX2" s="84"/>
      <c r="CY2" s="84"/>
      <c r="CZ2" s="84"/>
      <c r="DA2" s="85"/>
      <c r="DB2" s="83">
        <v>1994</v>
      </c>
      <c r="DC2" s="84"/>
      <c r="DD2" s="84"/>
      <c r="DE2" s="84"/>
      <c r="DF2" s="90"/>
      <c r="DG2" s="83">
        <v>1993</v>
      </c>
      <c r="DH2" s="84"/>
      <c r="DI2" s="84"/>
      <c r="DJ2" s="84"/>
      <c r="DK2" s="85"/>
      <c r="DL2" s="83" t="s">
        <v>10</v>
      </c>
      <c r="DM2" s="84"/>
      <c r="DN2" s="84"/>
      <c r="DO2" s="84"/>
      <c r="DP2" s="85"/>
      <c r="DQ2" s="83">
        <v>1992</v>
      </c>
      <c r="DR2" s="84"/>
      <c r="DS2" s="84"/>
      <c r="DT2" s="84"/>
      <c r="DU2" s="85"/>
      <c r="DV2" s="86">
        <v>1991</v>
      </c>
      <c r="DW2" s="84"/>
      <c r="DX2" s="84"/>
      <c r="DY2" s="84"/>
      <c r="DZ2" s="85"/>
      <c r="EA2" s="83">
        <v>1990</v>
      </c>
      <c r="EB2" s="84"/>
      <c r="EC2" s="84"/>
      <c r="ED2" s="84"/>
      <c r="EE2" s="85"/>
      <c r="EF2" s="83" t="s">
        <v>9</v>
      </c>
      <c r="EG2" s="84"/>
      <c r="EH2" s="84"/>
      <c r="EI2" s="84"/>
      <c r="EJ2" s="85"/>
      <c r="EK2" s="83">
        <v>1988</v>
      </c>
      <c r="EL2" s="84"/>
      <c r="EM2" s="84"/>
      <c r="EN2" s="84"/>
      <c r="EO2" s="85"/>
      <c r="EP2" s="86" t="s">
        <v>8</v>
      </c>
      <c r="EQ2" s="84"/>
      <c r="ER2" s="84"/>
      <c r="ES2" s="84"/>
      <c r="ET2" s="85"/>
      <c r="EU2" s="83">
        <v>1987</v>
      </c>
      <c r="EV2" s="84"/>
      <c r="EW2" s="84"/>
      <c r="EX2" s="84"/>
      <c r="EY2" s="90"/>
      <c r="EZ2" s="83">
        <v>1986</v>
      </c>
      <c r="FA2" s="84"/>
      <c r="FB2" s="84"/>
      <c r="FC2" s="84"/>
      <c r="FD2" s="90"/>
      <c r="FE2" s="83">
        <v>1985</v>
      </c>
      <c r="FF2" s="84"/>
      <c r="FG2" s="84"/>
      <c r="FH2" s="84"/>
      <c r="FI2" s="85"/>
      <c r="FJ2" s="83">
        <v>1984</v>
      </c>
      <c r="FK2" s="84"/>
      <c r="FL2" s="84"/>
      <c r="FM2" s="84"/>
      <c r="FN2" s="85"/>
      <c r="FO2" s="83">
        <v>1983</v>
      </c>
      <c r="FP2" s="84"/>
      <c r="FQ2" s="84"/>
      <c r="FR2" s="84"/>
      <c r="FS2" s="85"/>
      <c r="FT2" s="83">
        <v>1982</v>
      </c>
      <c r="FU2" s="84"/>
      <c r="FV2" s="84"/>
      <c r="FW2" s="84"/>
      <c r="FX2" s="85"/>
    </row>
    <row r="3" spans="2:180" x14ac:dyDescent="0.25">
      <c r="B3" s="2" t="s">
        <v>1</v>
      </c>
      <c r="C3" s="1" t="s">
        <v>3</v>
      </c>
      <c r="D3" s="6" t="s">
        <v>2</v>
      </c>
      <c r="E3" s="3" t="s">
        <v>0</v>
      </c>
      <c r="F3" s="61" t="s">
        <v>1</v>
      </c>
      <c r="G3" s="13" t="s">
        <v>3</v>
      </c>
      <c r="H3" s="13" t="s">
        <v>2</v>
      </c>
      <c r="I3" s="58" t="s">
        <v>0</v>
      </c>
      <c r="J3" s="57" t="s">
        <v>1</v>
      </c>
      <c r="K3" s="13" t="s">
        <v>3</v>
      </c>
      <c r="L3" s="13" t="s">
        <v>2</v>
      </c>
      <c r="M3" s="58" t="s">
        <v>0</v>
      </c>
      <c r="N3" s="57" t="s">
        <v>1</v>
      </c>
      <c r="O3" s="13" t="s">
        <v>3</v>
      </c>
      <c r="P3" s="13" t="s">
        <v>2</v>
      </c>
      <c r="Q3" s="58" t="s">
        <v>0</v>
      </c>
      <c r="R3" s="57" t="s">
        <v>1</v>
      </c>
      <c r="S3" s="13" t="s">
        <v>3</v>
      </c>
      <c r="T3" s="13" t="s">
        <v>2</v>
      </c>
      <c r="U3" s="58" t="s">
        <v>0</v>
      </c>
      <c r="V3" s="51" t="s">
        <v>1</v>
      </c>
      <c r="W3" s="1" t="s">
        <v>3</v>
      </c>
      <c r="X3" s="1" t="s">
        <v>2</v>
      </c>
      <c r="Y3" s="3" t="s">
        <v>0</v>
      </c>
      <c r="Z3" s="2" t="s">
        <v>4</v>
      </c>
      <c r="AA3" s="11" t="s">
        <v>1</v>
      </c>
      <c r="AB3" s="1" t="s">
        <v>3</v>
      </c>
      <c r="AC3" s="1" t="s">
        <v>2</v>
      </c>
      <c r="AD3" s="3" t="s">
        <v>0</v>
      </c>
      <c r="AE3" s="2" t="s">
        <v>4</v>
      </c>
      <c r="AF3" s="11" t="s">
        <v>1</v>
      </c>
      <c r="AG3" s="1" t="s">
        <v>3</v>
      </c>
      <c r="AH3" s="1" t="s">
        <v>2</v>
      </c>
      <c r="AI3" s="3" t="s">
        <v>0</v>
      </c>
      <c r="AJ3" s="2" t="s">
        <v>4</v>
      </c>
      <c r="AK3" s="11" t="s">
        <v>1</v>
      </c>
      <c r="AL3" s="1" t="s">
        <v>3</v>
      </c>
      <c r="AM3" s="1" t="s">
        <v>2</v>
      </c>
      <c r="AN3" s="3" t="s">
        <v>0</v>
      </c>
      <c r="AO3" s="2" t="s">
        <v>4</v>
      </c>
      <c r="AP3" s="11" t="s">
        <v>1</v>
      </c>
      <c r="AQ3" s="1" t="s">
        <v>3</v>
      </c>
      <c r="AR3" s="1" t="s">
        <v>2</v>
      </c>
      <c r="AS3" s="3" t="s">
        <v>0</v>
      </c>
      <c r="AT3" s="2" t="s">
        <v>4</v>
      </c>
      <c r="AU3" s="11" t="s">
        <v>1</v>
      </c>
      <c r="AV3" s="1" t="s">
        <v>3</v>
      </c>
      <c r="AW3" s="1" t="s">
        <v>2</v>
      </c>
      <c r="AX3" s="3" t="s">
        <v>0</v>
      </c>
      <c r="AY3" s="2" t="s">
        <v>4</v>
      </c>
      <c r="AZ3" s="11" t="s">
        <v>1</v>
      </c>
      <c r="BA3" s="1" t="s">
        <v>3</v>
      </c>
      <c r="BB3" s="1" t="s">
        <v>2</v>
      </c>
      <c r="BC3" s="3" t="s">
        <v>0</v>
      </c>
      <c r="BD3" s="2" t="s">
        <v>4</v>
      </c>
      <c r="BE3" s="11" t="s">
        <v>1</v>
      </c>
      <c r="BF3" s="1" t="s">
        <v>3</v>
      </c>
      <c r="BG3" s="1" t="s">
        <v>2</v>
      </c>
      <c r="BH3" s="3" t="s">
        <v>0</v>
      </c>
      <c r="BI3" s="2" t="s">
        <v>4</v>
      </c>
      <c r="BJ3" s="11" t="s">
        <v>1</v>
      </c>
      <c r="BK3" s="1" t="s">
        <v>3</v>
      </c>
      <c r="BL3" s="1" t="s">
        <v>2</v>
      </c>
      <c r="BM3" s="3" t="s">
        <v>0</v>
      </c>
      <c r="BN3" s="2" t="s">
        <v>4</v>
      </c>
      <c r="BO3" s="11" t="s">
        <v>1</v>
      </c>
      <c r="BP3" s="1" t="s">
        <v>3</v>
      </c>
      <c r="BQ3" s="1" t="s">
        <v>2</v>
      </c>
      <c r="BR3" s="3" t="s">
        <v>0</v>
      </c>
      <c r="BS3" s="2" t="s">
        <v>4</v>
      </c>
      <c r="BT3" s="11" t="s">
        <v>1</v>
      </c>
      <c r="BU3" s="1" t="s">
        <v>3</v>
      </c>
      <c r="BV3" s="1" t="s">
        <v>2</v>
      </c>
      <c r="BW3" s="3" t="s">
        <v>0</v>
      </c>
      <c r="BX3" s="2" t="s">
        <v>4</v>
      </c>
      <c r="BY3" s="11" t="s">
        <v>1</v>
      </c>
      <c r="BZ3" s="1" t="s">
        <v>3</v>
      </c>
      <c r="CA3" s="1" t="s">
        <v>2</v>
      </c>
      <c r="CB3" s="3" t="s">
        <v>0</v>
      </c>
      <c r="CC3" s="63" t="s">
        <v>4</v>
      </c>
      <c r="CD3" s="11" t="s">
        <v>1</v>
      </c>
      <c r="CE3" s="1" t="s">
        <v>3</v>
      </c>
      <c r="CF3" s="1" t="s">
        <v>2</v>
      </c>
      <c r="CG3" s="3" t="s">
        <v>0</v>
      </c>
      <c r="CH3" s="2" t="s">
        <v>4</v>
      </c>
      <c r="CI3" s="11" t="s">
        <v>1</v>
      </c>
      <c r="CJ3" s="1" t="s">
        <v>3</v>
      </c>
      <c r="CK3" s="1" t="s">
        <v>2</v>
      </c>
      <c r="CL3" s="3" t="s">
        <v>0</v>
      </c>
      <c r="CM3" s="63" t="s">
        <v>4</v>
      </c>
      <c r="CN3" s="11" t="s">
        <v>1</v>
      </c>
      <c r="CO3" s="1" t="s">
        <v>3</v>
      </c>
      <c r="CP3" s="1" t="s">
        <v>2</v>
      </c>
      <c r="CQ3" s="3" t="s">
        <v>0</v>
      </c>
      <c r="CR3" s="63" t="s">
        <v>4</v>
      </c>
      <c r="CS3" s="11" t="s">
        <v>1</v>
      </c>
      <c r="CT3" s="1" t="s">
        <v>3</v>
      </c>
      <c r="CU3" s="1" t="s">
        <v>2</v>
      </c>
      <c r="CV3" s="3" t="s">
        <v>0</v>
      </c>
      <c r="CW3" s="63" t="s">
        <v>4</v>
      </c>
      <c r="CX3" s="11" t="s">
        <v>1</v>
      </c>
      <c r="CY3" s="1" t="s">
        <v>3</v>
      </c>
      <c r="CZ3" s="1" t="s">
        <v>2</v>
      </c>
      <c r="DA3" s="3" t="s">
        <v>0</v>
      </c>
      <c r="DB3" s="2" t="s">
        <v>4</v>
      </c>
      <c r="DC3" s="11" t="s">
        <v>1</v>
      </c>
      <c r="DD3" s="1" t="s">
        <v>3</v>
      </c>
      <c r="DE3" s="1" t="s">
        <v>2</v>
      </c>
      <c r="DF3" s="6" t="s">
        <v>0</v>
      </c>
      <c r="DG3" s="2" t="s">
        <v>4</v>
      </c>
      <c r="DH3" s="11" t="s">
        <v>1</v>
      </c>
      <c r="DI3" s="1" t="s">
        <v>3</v>
      </c>
      <c r="DJ3" s="1" t="s">
        <v>2</v>
      </c>
      <c r="DK3" s="3" t="s">
        <v>0</v>
      </c>
      <c r="DL3" s="2" t="s">
        <v>4</v>
      </c>
      <c r="DM3" s="11" t="s">
        <v>1</v>
      </c>
      <c r="DN3" s="1" t="s">
        <v>3</v>
      </c>
      <c r="DO3" s="1" t="s">
        <v>2</v>
      </c>
      <c r="DP3" s="3" t="s">
        <v>0</v>
      </c>
      <c r="DQ3" s="2" t="s">
        <v>4</v>
      </c>
      <c r="DR3" s="11" t="s">
        <v>1</v>
      </c>
      <c r="DS3" s="1" t="s">
        <v>3</v>
      </c>
      <c r="DT3" s="1" t="s">
        <v>2</v>
      </c>
      <c r="DU3" s="3" t="s">
        <v>0</v>
      </c>
      <c r="DV3" s="63" t="s">
        <v>4</v>
      </c>
      <c r="DW3" s="11" t="s">
        <v>1</v>
      </c>
      <c r="DX3" s="1" t="s">
        <v>3</v>
      </c>
      <c r="DY3" s="1" t="s">
        <v>2</v>
      </c>
      <c r="DZ3" s="3" t="s">
        <v>0</v>
      </c>
      <c r="EA3" s="2" t="s">
        <v>4</v>
      </c>
      <c r="EB3" s="11" t="s">
        <v>1</v>
      </c>
      <c r="EC3" s="1" t="s">
        <v>3</v>
      </c>
      <c r="ED3" s="1" t="s">
        <v>2</v>
      </c>
      <c r="EE3" s="3" t="s">
        <v>0</v>
      </c>
      <c r="EF3" s="2" t="s">
        <v>4</v>
      </c>
      <c r="EG3" s="11" t="s">
        <v>1</v>
      </c>
      <c r="EH3" s="1" t="s">
        <v>3</v>
      </c>
      <c r="EI3" s="1" t="s">
        <v>2</v>
      </c>
      <c r="EJ3" s="3" t="s">
        <v>0</v>
      </c>
      <c r="EK3" s="2" t="s">
        <v>4</v>
      </c>
      <c r="EL3" s="11" t="s">
        <v>1</v>
      </c>
      <c r="EM3" s="1" t="s">
        <v>3</v>
      </c>
      <c r="EN3" s="1" t="s">
        <v>2</v>
      </c>
      <c r="EO3" s="3" t="s">
        <v>0</v>
      </c>
      <c r="EP3" s="63" t="s">
        <v>4</v>
      </c>
      <c r="EQ3" s="11" t="s">
        <v>1</v>
      </c>
      <c r="ER3" s="1" t="s">
        <v>3</v>
      </c>
      <c r="ES3" s="1" t="s">
        <v>2</v>
      </c>
      <c r="ET3" s="3" t="s">
        <v>0</v>
      </c>
      <c r="EU3" s="2" t="s">
        <v>4</v>
      </c>
      <c r="EV3" s="11" t="s">
        <v>1</v>
      </c>
      <c r="EW3" s="1" t="s">
        <v>3</v>
      </c>
      <c r="EX3" s="1" t="s">
        <v>2</v>
      </c>
      <c r="EY3" s="6" t="s">
        <v>0</v>
      </c>
      <c r="EZ3" s="2" t="s">
        <v>4</v>
      </c>
      <c r="FA3" s="11" t="s">
        <v>1</v>
      </c>
      <c r="FB3" s="1" t="s">
        <v>3</v>
      </c>
      <c r="FC3" s="1" t="s">
        <v>2</v>
      </c>
      <c r="FD3" s="6" t="s">
        <v>0</v>
      </c>
      <c r="FE3" s="2" t="s">
        <v>4</v>
      </c>
      <c r="FF3" s="11" t="s">
        <v>1</v>
      </c>
      <c r="FG3" s="1" t="s">
        <v>3</v>
      </c>
      <c r="FH3" s="1" t="s">
        <v>2</v>
      </c>
      <c r="FI3" s="3" t="s">
        <v>0</v>
      </c>
      <c r="FJ3" s="2" t="s">
        <v>4</v>
      </c>
      <c r="FK3" s="11" t="s">
        <v>1</v>
      </c>
      <c r="FL3" s="1" t="s">
        <v>3</v>
      </c>
      <c r="FM3" s="1" t="s">
        <v>2</v>
      </c>
      <c r="FN3" s="3" t="s">
        <v>0</v>
      </c>
      <c r="FO3" s="2" t="s">
        <v>4</v>
      </c>
      <c r="FP3" s="11" t="s">
        <v>1</v>
      </c>
      <c r="FQ3" s="1" t="s">
        <v>3</v>
      </c>
      <c r="FR3" s="1" t="s">
        <v>2</v>
      </c>
      <c r="FS3" s="3" t="s">
        <v>0</v>
      </c>
      <c r="FT3" s="2" t="s">
        <v>4</v>
      </c>
      <c r="FU3" s="11" t="s">
        <v>1</v>
      </c>
      <c r="FV3" s="1" t="s">
        <v>3</v>
      </c>
      <c r="FW3" s="1" t="s">
        <v>2</v>
      </c>
      <c r="FX3" s="3" t="s">
        <v>0</v>
      </c>
    </row>
    <row r="4" spans="2:180" x14ac:dyDescent="0.25">
      <c r="B4" s="2">
        <v>0</v>
      </c>
      <c r="C4" s="1">
        <v>0</v>
      </c>
      <c r="D4" s="7">
        <f>B4</f>
        <v>0</v>
      </c>
      <c r="E4" s="3">
        <v>0</v>
      </c>
      <c r="F4" s="62">
        <v>0</v>
      </c>
      <c r="G4" s="13">
        <v>0</v>
      </c>
      <c r="H4" s="26">
        <v>0</v>
      </c>
      <c r="I4" s="29">
        <v>0</v>
      </c>
      <c r="J4" s="59">
        <v>0</v>
      </c>
      <c r="K4" s="13">
        <v>0</v>
      </c>
      <c r="L4" s="26">
        <v>0</v>
      </c>
      <c r="M4" s="29">
        <v>0</v>
      </c>
      <c r="N4" s="59">
        <v>0</v>
      </c>
      <c r="O4" s="13">
        <v>0</v>
      </c>
      <c r="P4" s="26">
        <v>0</v>
      </c>
      <c r="Q4" s="29">
        <v>0</v>
      </c>
      <c r="R4" s="59">
        <v>0</v>
      </c>
      <c r="S4" s="13">
        <v>0</v>
      </c>
      <c r="T4" s="26">
        <v>0</v>
      </c>
      <c r="U4" s="29">
        <v>0</v>
      </c>
      <c r="V4" s="52">
        <v>0</v>
      </c>
      <c r="W4" s="1">
        <v>0</v>
      </c>
      <c r="X4" s="26">
        <v>0</v>
      </c>
      <c r="Y4" s="14">
        <v>0</v>
      </c>
      <c r="Z4" s="2">
        <v>99</v>
      </c>
      <c r="AA4" s="12">
        <f t="shared" ref="AA4:AA24" si="0">(Z4-99)/(994-99)*381</f>
        <v>0</v>
      </c>
      <c r="AB4" s="1">
        <v>0</v>
      </c>
      <c r="AC4" s="26">
        <v>0</v>
      </c>
      <c r="AD4" s="14">
        <v>0</v>
      </c>
      <c r="AE4" s="2">
        <v>100</v>
      </c>
      <c r="AF4" s="12">
        <f t="shared" ref="AF4:AF23" si="1">(AE4-100)/(992-100)*381</f>
        <v>0</v>
      </c>
      <c r="AG4" s="1">
        <v>0</v>
      </c>
      <c r="AH4" s="26">
        <v>0</v>
      </c>
      <c r="AI4" s="14">
        <v>0</v>
      </c>
      <c r="AJ4" s="2">
        <v>100</v>
      </c>
      <c r="AK4" s="12">
        <f t="shared" ref="AK4:AK23" si="2">(AJ4-100)/(983-100)*381</f>
        <v>0</v>
      </c>
      <c r="AL4" s="1">
        <v>0</v>
      </c>
      <c r="AM4" s="26">
        <v>0</v>
      </c>
      <c r="AN4" s="14">
        <v>0</v>
      </c>
      <c r="AO4" s="2">
        <v>90</v>
      </c>
      <c r="AP4" s="12">
        <f t="shared" ref="AP4:AP22" si="3">(AO4-90)/(981-90)*381</f>
        <v>0</v>
      </c>
      <c r="AQ4" s="1">
        <v>0</v>
      </c>
      <c r="AR4" s="26">
        <v>0</v>
      </c>
      <c r="AS4" s="14">
        <v>0</v>
      </c>
      <c r="AT4" s="2">
        <v>98</v>
      </c>
      <c r="AU4" s="12">
        <f t="shared" ref="AU4:AU23" si="4">(AT4-98)/(987-98)*381</f>
        <v>0</v>
      </c>
      <c r="AV4" s="1">
        <v>0</v>
      </c>
      <c r="AW4" s="26">
        <v>0</v>
      </c>
      <c r="AX4" s="14">
        <v>0</v>
      </c>
      <c r="AY4" s="2">
        <v>77</v>
      </c>
      <c r="AZ4" s="12">
        <f t="shared" ref="AZ4:AZ23" si="5">(AY4-77)/(982-77)*381</f>
        <v>0</v>
      </c>
      <c r="BA4" s="1">
        <v>0</v>
      </c>
      <c r="BB4" s="26">
        <v>0</v>
      </c>
      <c r="BC4" s="14">
        <v>0</v>
      </c>
      <c r="BD4" s="2">
        <v>97</v>
      </c>
      <c r="BE4" s="12">
        <f t="shared" ref="BE4:BE21" si="6">(BD4-97)/(984-97)*381</f>
        <v>0</v>
      </c>
      <c r="BF4" s="1">
        <v>0</v>
      </c>
      <c r="BG4" s="26">
        <v>0</v>
      </c>
      <c r="BH4" s="14">
        <v>0</v>
      </c>
      <c r="BI4" s="2">
        <v>86</v>
      </c>
      <c r="BJ4" s="12">
        <f t="shared" ref="BJ4:BJ22" si="7">(BI4-86)/(986-86)*381</f>
        <v>0</v>
      </c>
      <c r="BK4" s="1">
        <v>0</v>
      </c>
      <c r="BL4" s="26">
        <v>0</v>
      </c>
      <c r="BM4" s="14">
        <v>0</v>
      </c>
      <c r="BN4" s="2">
        <v>99</v>
      </c>
      <c r="BO4" s="12">
        <f t="shared" ref="BO4:BO19" si="8">(BN4-99)/(989-99)*381</f>
        <v>0</v>
      </c>
      <c r="BP4" s="1">
        <v>0</v>
      </c>
      <c r="BQ4" s="26">
        <v>0</v>
      </c>
      <c r="BR4" s="14">
        <v>0</v>
      </c>
      <c r="BS4" s="2">
        <v>102</v>
      </c>
      <c r="BT4" s="12">
        <f t="shared" ref="BT4:BT22" si="9">(BS4-102)/(690-102)*381</f>
        <v>0</v>
      </c>
      <c r="BU4" s="1">
        <v>0</v>
      </c>
      <c r="BV4" s="26">
        <v>0</v>
      </c>
      <c r="BW4" s="14">
        <v>0</v>
      </c>
      <c r="BX4" s="18">
        <v>102</v>
      </c>
      <c r="BY4" s="28">
        <f>(BX4-102)/(690-102)*381</f>
        <v>0</v>
      </c>
      <c r="BZ4" s="13">
        <v>0</v>
      </c>
      <c r="CA4" s="26">
        <v>0</v>
      </c>
      <c r="CB4" s="29">
        <v>0</v>
      </c>
      <c r="CC4" s="7">
        <v>101</v>
      </c>
      <c r="CD4" s="28">
        <f>(CC4-101)/(688-101)*381</f>
        <v>0</v>
      </c>
      <c r="CE4" s="13">
        <v>0</v>
      </c>
      <c r="CF4" s="26">
        <v>0</v>
      </c>
      <c r="CG4" s="29">
        <v>0</v>
      </c>
      <c r="CH4" s="18">
        <v>100</v>
      </c>
      <c r="CI4" s="28">
        <f>(CH4-100)/(688-100)*381</f>
        <v>0</v>
      </c>
      <c r="CJ4" s="13">
        <v>0</v>
      </c>
      <c r="CK4" s="26">
        <v>0</v>
      </c>
      <c r="CL4" s="29">
        <v>0</v>
      </c>
      <c r="CM4" s="7">
        <v>101</v>
      </c>
      <c r="CN4" s="28">
        <f>(CM4-101)/(687-101)*381</f>
        <v>0</v>
      </c>
      <c r="CO4" s="13">
        <v>0</v>
      </c>
      <c r="CP4" s="26">
        <v>0</v>
      </c>
      <c r="CQ4" s="29">
        <v>0</v>
      </c>
      <c r="CR4" s="7">
        <v>101</v>
      </c>
      <c r="CS4" s="28">
        <f>(CR4-101)/(687-101)*381</f>
        <v>0</v>
      </c>
      <c r="CT4" s="13">
        <v>0</v>
      </c>
      <c r="CU4" s="26">
        <v>0</v>
      </c>
      <c r="CV4" s="29">
        <v>0</v>
      </c>
      <c r="CW4" s="7">
        <v>98</v>
      </c>
      <c r="CX4" s="28">
        <f>(CW4-98)/(798-98)*381</f>
        <v>0</v>
      </c>
      <c r="CY4" s="13">
        <v>0</v>
      </c>
      <c r="CZ4" s="26">
        <v>0</v>
      </c>
      <c r="DA4" s="29">
        <v>0</v>
      </c>
      <c r="DB4" s="18">
        <v>99</v>
      </c>
      <c r="DC4" s="28">
        <f>(DB4-99)/(801-99)*381</f>
        <v>0</v>
      </c>
      <c r="DD4" s="13">
        <v>0</v>
      </c>
      <c r="DE4" s="26">
        <v>0</v>
      </c>
      <c r="DF4" s="38">
        <v>0</v>
      </c>
      <c r="DG4" s="18">
        <v>100</v>
      </c>
      <c r="DH4" s="28">
        <f>(DG4-100)/(1000-100)*381</f>
        <v>0</v>
      </c>
      <c r="DI4" s="13">
        <v>0</v>
      </c>
      <c r="DJ4" s="26">
        <v>0</v>
      </c>
      <c r="DK4" s="29">
        <v>0</v>
      </c>
      <c r="DL4" s="18">
        <v>104</v>
      </c>
      <c r="DM4" s="28">
        <f>(DL4-104)/(714-104)*381</f>
        <v>0</v>
      </c>
      <c r="DN4" s="13">
        <v>0</v>
      </c>
      <c r="DO4" s="26">
        <v>0</v>
      </c>
      <c r="DP4" s="29">
        <v>0</v>
      </c>
      <c r="DQ4" s="18">
        <v>0</v>
      </c>
      <c r="DR4" s="28">
        <f t="shared" ref="DR4:DR22" si="10">(DQ4-0)/(709-0)*381</f>
        <v>0</v>
      </c>
      <c r="DS4" s="13">
        <v>0</v>
      </c>
      <c r="DT4" s="26">
        <v>0</v>
      </c>
      <c r="DU4" s="29">
        <v>0</v>
      </c>
      <c r="DV4" s="7">
        <v>105</v>
      </c>
      <c r="DW4" s="28">
        <f>(DV4-105)/(710-105)*381</f>
        <v>0</v>
      </c>
      <c r="DX4" s="13">
        <v>0</v>
      </c>
      <c r="DY4" s="26">
        <v>0</v>
      </c>
      <c r="DZ4" s="29">
        <v>0</v>
      </c>
      <c r="EA4" s="18">
        <v>100</v>
      </c>
      <c r="EB4" s="28">
        <f>(EA4-100)/(700-100)*381</f>
        <v>0</v>
      </c>
      <c r="EC4" s="13">
        <v>0</v>
      </c>
      <c r="ED4" s="26">
        <v>0</v>
      </c>
      <c r="EE4" s="29">
        <v>0</v>
      </c>
      <c r="EF4" s="18">
        <v>109</v>
      </c>
      <c r="EG4" s="28">
        <f>(EF4-109)/(817-109)*381</f>
        <v>0</v>
      </c>
      <c r="EH4" s="13">
        <v>0</v>
      </c>
      <c r="EI4" s="26">
        <v>0</v>
      </c>
      <c r="EJ4" s="29">
        <v>0</v>
      </c>
      <c r="EK4" s="18">
        <v>81</v>
      </c>
      <c r="EL4" s="28">
        <f>(EK4-81)/(681-81)*381</f>
        <v>0</v>
      </c>
      <c r="EM4" s="13">
        <v>0</v>
      </c>
      <c r="EN4" s="26">
        <v>0</v>
      </c>
      <c r="EO4" s="29">
        <v>0</v>
      </c>
      <c r="EP4" s="63">
        <v>87</v>
      </c>
      <c r="EQ4" s="12">
        <f>(EP4-87)/(679-87)*381</f>
        <v>0</v>
      </c>
      <c r="ER4" s="1">
        <v>0</v>
      </c>
      <c r="ES4" s="26">
        <v>0</v>
      </c>
      <c r="ET4" s="14">
        <v>0</v>
      </c>
      <c r="EU4" s="2">
        <v>86</v>
      </c>
      <c r="EV4" s="12">
        <f t="shared" ref="EV4:EV20" si="11">(EU4-86)/(680-86)*381</f>
        <v>0</v>
      </c>
      <c r="EW4" s="1">
        <v>0</v>
      </c>
      <c r="EX4" s="26">
        <v>0</v>
      </c>
      <c r="EY4" s="35">
        <v>0</v>
      </c>
      <c r="EZ4" s="2">
        <v>100</v>
      </c>
      <c r="FA4" s="12">
        <f t="shared" ref="FA4:FA22" si="12">(EZ4-100)/(912-100)*381</f>
        <v>0</v>
      </c>
      <c r="FB4" s="1">
        <v>0</v>
      </c>
      <c r="FC4" s="26">
        <v>0</v>
      </c>
      <c r="FD4" s="35">
        <v>0</v>
      </c>
      <c r="FE4" s="2">
        <v>100</v>
      </c>
      <c r="FF4" s="12">
        <f t="shared" ref="FF4:FF24" si="13">(FE4-100)/(692-100)*381</f>
        <v>0</v>
      </c>
      <c r="FG4" s="1">
        <v>0</v>
      </c>
      <c r="FH4" s="26">
        <v>0</v>
      </c>
      <c r="FI4" s="14">
        <v>0</v>
      </c>
      <c r="FJ4" s="2">
        <v>100</v>
      </c>
      <c r="FK4" s="12">
        <f t="shared" ref="FK4:FK19" si="14">(FJ4-100)/(692-100)*381</f>
        <v>0</v>
      </c>
      <c r="FL4" s="1">
        <v>0</v>
      </c>
      <c r="FM4" s="26">
        <v>0</v>
      </c>
      <c r="FN4" s="14">
        <v>0</v>
      </c>
      <c r="FO4" s="2">
        <v>100</v>
      </c>
      <c r="FP4" s="12">
        <f t="shared" ref="FP4:FP20" si="15">(FO4-100)/(692-100)*381</f>
        <v>0</v>
      </c>
      <c r="FQ4" s="1">
        <v>0</v>
      </c>
      <c r="FR4" s="26">
        <v>0</v>
      </c>
      <c r="FS4" s="14">
        <v>0</v>
      </c>
      <c r="FT4" s="2">
        <v>100</v>
      </c>
      <c r="FU4" s="12">
        <f t="shared" ref="FU4:FU29" si="16">(FT4-100)/(782-100)*381</f>
        <v>0</v>
      </c>
      <c r="FV4" s="1">
        <v>0</v>
      </c>
      <c r="FW4" s="26">
        <v>0</v>
      </c>
      <c r="FX4" s="14">
        <v>0</v>
      </c>
    </row>
    <row r="5" spans="2:180" x14ac:dyDescent="0.25">
      <c r="B5" s="2">
        <v>30</v>
      </c>
      <c r="C5" s="1">
        <v>9.9400000000000002E-2</v>
      </c>
      <c r="D5" s="7">
        <f>((B5-B4)/2)+B4</f>
        <v>15</v>
      </c>
      <c r="E5" s="3">
        <v>3.3133333333333335E-3</v>
      </c>
      <c r="F5" s="62">
        <v>47</v>
      </c>
      <c r="G5" s="13">
        <v>0.20830000000000001</v>
      </c>
      <c r="H5" s="26">
        <f>((F5-F4)/2)+F4</f>
        <v>23.5</v>
      </c>
      <c r="I5" s="29">
        <f>(G5-G4)/(F5-F4)</f>
        <v>4.4319148936170219E-3</v>
      </c>
      <c r="J5" s="59">
        <v>50</v>
      </c>
      <c r="K5" s="13">
        <v>0.22020000000000001</v>
      </c>
      <c r="L5" s="26">
        <f>((J5-J4)/2)+J4</f>
        <v>25</v>
      </c>
      <c r="M5" s="29">
        <f>(K5-K4)/(J5-J4)</f>
        <v>4.4039999999999999E-3</v>
      </c>
      <c r="N5" s="59">
        <v>65</v>
      </c>
      <c r="O5" s="13">
        <v>0.26300000000000001</v>
      </c>
      <c r="P5" s="26">
        <f>((N5-N4)/2)+N4</f>
        <v>32.5</v>
      </c>
      <c r="Q5" s="29">
        <f>(O5-O4)/(N5-N4)</f>
        <v>4.046153846153846E-3</v>
      </c>
      <c r="R5" s="59">
        <v>50</v>
      </c>
      <c r="S5" s="13">
        <v>0.19500000000000001</v>
      </c>
      <c r="T5" s="26">
        <f>((R5-R4)/2)+R4</f>
        <v>25</v>
      </c>
      <c r="U5" s="29">
        <f>(S5-S4)/(R5-R4)</f>
        <v>3.9000000000000003E-3</v>
      </c>
      <c r="V5" s="52">
        <v>46</v>
      </c>
      <c r="W5" s="1">
        <v>0.19896666666666665</v>
      </c>
      <c r="X5" s="26">
        <f>((V5-V4)/2)+V4</f>
        <v>23</v>
      </c>
      <c r="Y5" s="14">
        <f>(W5-W4)/(V5-V4)</f>
        <v>4.3253623188405791E-3</v>
      </c>
      <c r="Z5" s="2">
        <v>217</v>
      </c>
      <c r="AA5" s="12">
        <f t="shared" si="0"/>
        <v>50.232402234636872</v>
      </c>
      <c r="AB5" s="1">
        <v>0.22228333333333333</v>
      </c>
      <c r="AC5" s="26">
        <f t="shared" ref="AC5:AC24" si="17">((AA5-AA4)/2)+AA4</f>
        <v>25.116201117318436</v>
      </c>
      <c r="AD5" s="14">
        <f t="shared" ref="AD5:AD23" si="18">(AB5-AB4)/(AA5-AA4)</f>
        <v>4.4250986105550368E-3</v>
      </c>
      <c r="AE5" s="2">
        <v>202</v>
      </c>
      <c r="AF5" s="12">
        <f t="shared" si="1"/>
        <v>43.567264573991032</v>
      </c>
      <c r="AG5" s="1">
        <v>0.16769999999999999</v>
      </c>
      <c r="AH5" s="26">
        <f t="shared" ref="AH5:AH23" si="19">((AF5-AF4)/2)+AF4</f>
        <v>21.783632286995516</v>
      </c>
      <c r="AI5" s="14">
        <f t="shared" ref="AI5:AI22" si="20">(AG5-AG4)/(AF5-AF4)</f>
        <v>3.849220318048479E-3</v>
      </c>
      <c r="AJ5" s="2">
        <v>206</v>
      </c>
      <c r="AK5" s="12">
        <f t="shared" si="2"/>
        <v>45.737259343148359</v>
      </c>
      <c r="AL5" s="1">
        <v>0.15679999999999999</v>
      </c>
      <c r="AM5" s="26">
        <f t="shared" ref="AM5:AM23" si="21">((AK5-AK4)/2)+AK4</f>
        <v>22.86862967157418</v>
      </c>
      <c r="AN5" s="14">
        <f t="shared" ref="AN5:AN22" si="22">(AL5-AL4)/(AK5-AK4)</f>
        <v>3.4282771257366411E-3</v>
      </c>
      <c r="AO5" s="2">
        <v>214</v>
      </c>
      <c r="AP5" s="12">
        <f t="shared" si="3"/>
        <v>53.023569023569024</v>
      </c>
      <c r="AQ5" s="1">
        <v>0.22598749999999998</v>
      </c>
      <c r="AR5" s="26">
        <f t="shared" ref="AR5:AR22" si="23">((AP5-AP4)/2)+AP4</f>
        <v>26.511784511784512</v>
      </c>
      <c r="AS5" s="14">
        <f t="shared" ref="AS5:AS21" si="24">(AQ5-AQ4)/(AP5-AP4)</f>
        <v>4.2620197802895601E-3</v>
      </c>
      <c r="AT5" s="2">
        <v>208</v>
      </c>
      <c r="AU5" s="12">
        <f t="shared" si="4"/>
        <v>47.142857142857139</v>
      </c>
      <c r="AV5" s="1">
        <v>0.1963</v>
      </c>
      <c r="AW5" s="26">
        <f t="shared" ref="AW5:AW23" si="25">((AU5-AU4)/2)+AU4</f>
        <v>23.571428571428569</v>
      </c>
      <c r="AX5" s="14">
        <f t="shared" ref="AX5:AX22" si="26">(AV5-AV4)/(AU5-AU4)</f>
        <v>4.1639393939393943E-3</v>
      </c>
      <c r="AY5" s="2">
        <v>168</v>
      </c>
      <c r="AZ5" s="12">
        <f t="shared" si="5"/>
        <v>38.310497237569059</v>
      </c>
      <c r="BA5" s="1">
        <v>0.16736000000000001</v>
      </c>
      <c r="BB5" s="26">
        <f t="shared" ref="BB5:BB23" si="27">((AZ5-AZ4)/2)+AZ4</f>
        <v>19.15524861878453</v>
      </c>
      <c r="BC5" s="14">
        <f t="shared" ref="BC5:BC22" si="28">(BA5-BA4)/(AZ5-AZ4)</f>
        <v>4.3685154740272852E-3</v>
      </c>
      <c r="BD5" s="2">
        <v>210</v>
      </c>
      <c r="BE5" s="12">
        <f t="shared" si="6"/>
        <v>48.537767756482531</v>
      </c>
      <c r="BF5" s="1">
        <v>0.22772666666666666</v>
      </c>
      <c r="BG5" s="26">
        <f t="shared" ref="BG5:BG21" si="29">((BE5-BE4)/2)+BE4</f>
        <v>24.268883878241265</v>
      </c>
      <c r="BH5" s="14">
        <f t="shared" ref="BH5:BH20" si="30">(BF5-BF4)/(BE5-BE4)</f>
        <v>4.6917416517625555E-3</v>
      </c>
      <c r="BI5" s="2">
        <v>207</v>
      </c>
      <c r="BJ5" s="12">
        <f t="shared" si="7"/>
        <v>51.223333333333336</v>
      </c>
      <c r="BK5" s="1">
        <v>0.20194999999999999</v>
      </c>
      <c r="BL5" s="26">
        <f t="shared" ref="BL5:BL22" si="31">((BJ5-BJ4)/2)+BJ4</f>
        <v>25.611666666666668</v>
      </c>
      <c r="BM5" s="14">
        <f t="shared" ref="BM5:BM21" si="32">(BK5-BK4)/(BJ5-BJ4)</f>
        <v>3.9425392073924636E-3</v>
      </c>
      <c r="BN5" s="2">
        <v>207</v>
      </c>
      <c r="BO5" s="12">
        <f t="shared" si="8"/>
        <v>46.23370786516854</v>
      </c>
      <c r="BP5" s="1">
        <v>0.16761000000000001</v>
      </c>
      <c r="BQ5" s="26">
        <f t="shared" ref="BQ5:BQ19" si="33">((BO5-BO4)/2)+BO4</f>
        <v>23.11685393258427</v>
      </c>
      <c r="BR5" s="14">
        <f t="shared" ref="BR5:BR18" si="34">(BP5-BP4)/(BO5-BO4)</f>
        <v>3.6252770487022455E-3</v>
      </c>
      <c r="BS5" s="2">
        <v>180</v>
      </c>
      <c r="BT5" s="12">
        <f t="shared" si="9"/>
        <v>50.540816326530617</v>
      </c>
      <c r="BU5" s="1">
        <v>0.14807999999999999</v>
      </c>
      <c r="BV5" s="26">
        <f t="shared" ref="BV5:BV22" si="35">((BT5-BT4)/2)+BT4</f>
        <v>25.270408163265309</v>
      </c>
      <c r="BW5" s="14">
        <f t="shared" ref="BW5:BW21" si="36">(BU5-BU4)/(BT5-BT4)</f>
        <v>2.9299091459721377E-3</v>
      </c>
      <c r="BX5" s="18">
        <v>187</v>
      </c>
      <c r="BY5" s="28">
        <f t="shared" ref="BY5:BY24" si="37">(BX5-102)/(690-102)*381</f>
        <v>55.076530612244895</v>
      </c>
      <c r="BZ5" s="13">
        <v>0.17507333333333333</v>
      </c>
      <c r="CA5" s="26">
        <f t="shared" ref="CA5:CA24" si="38">((BY5-BY4)/2)+BY4</f>
        <v>27.538265306122447</v>
      </c>
      <c r="CB5" s="29">
        <f t="shared" ref="CB5:CB23" si="39">(BZ5-BZ4)/(BY5-BY4)</f>
        <v>3.1787284236529257E-3</v>
      </c>
      <c r="CC5" s="7">
        <v>199</v>
      </c>
      <c r="CD5" s="28">
        <f t="shared" ref="CD5:CD20" si="40">(CC5-101)/(688-101)*381</f>
        <v>63.608177172061325</v>
      </c>
      <c r="CE5" s="13">
        <v>0.19923333333333335</v>
      </c>
      <c r="CF5" s="26">
        <f t="shared" ref="CF5:CF20" si="41">((CD5-CD4)/2)+CD4</f>
        <v>31.804088586030662</v>
      </c>
      <c r="CG5" s="29">
        <f t="shared" ref="CG5:CG19" si="42">(CE5-CE4)/(CD5-CD4)</f>
        <v>3.1321968682486122E-3</v>
      </c>
      <c r="CH5" s="18">
        <v>197</v>
      </c>
      <c r="CI5" s="28">
        <f t="shared" ref="CI5:CI22" si="43">(CH5-100)/(688-100)*381</f>
        <v>62.852040816326529</v>
      </c>
      <c r="CJ5" s="13">
        <v>0.21079999999999999</v>
      </c>
      <c r="CK5" s="26">
        <f t="shared" ref="CK5:CK22" si="44">((CI5-CI4)/2)+CI4</f>
        <v>31.426020408163264</v>
      </c>
      <c r="CL5" s="29">
        <f t="shared" ref="CL5:CL21" si="45">(CJ5-CJ4)/(CI5-CI4)</f>
        <v>3.3539085964769868E-3</v>
      </c>
      <c r="CM5" s="7">
        <v>202</v>
      </c>
      <c r="CN5" s="28">
        <f t="shared" ref="CN5:CN21" si="46">(CM5-101)/(687-101)*381</f>
        <v>65.667235494880543</v>
      </c>
      <c r="CO5" s="13">
        <v>0.21079999999999999</v>
      </c>
      <c r="CP5" s="26">
        <f t="shared" ref="CP5:CP21" si="47">((CN5-CN4)/2)+CN4</f>
        <v>32.833617747440272</v>
      </c>
      <c r="CQ5" s="29">
        <f t="shared" ref="CQ5:CQ20" si="48">(CO5-CO4)/(CN5-CN4)</f>
        <v>3.2101244770146305E-3</v>
      </c>
      <c r="CR5" s="7">
        <v>190</v>
      </c>
      <c r="CS5" s="28">
        <f t="shared" ref="CS5:CS20" si="49">(CR5-101)/(687-101)*381</f>
        <v>57.865187713310583</v>
      </c>
      <c r="CT5" s="13">
        <v>0.18490700000000002</v>
      </c>
      <c r="CU5" s="26">
        <f t="shared" ref="CU5:CU20" si="50">((CS5-CS4)/2)+CS4</f>
        <v>28.932593856655291</v>
      </c>
      <c r="CV5" s="29">
        <f t="shared" ref="CV5:CV19" si="51">(CT5-CT4)/(CS5-CS4)</f>
        <v>3.1954791353328025E-3</v>
      </c>
      <c r="CW5" s="7">
        <v>206</v>
      </c>
      <c r="CX5" s="28">
        <f t="shared" ref="CX5:CX19" si="52">(CW5-98)/(798-98)*381</f>
        <v>58.782857142857139</v>
      </c>
      <c r="CY5" s="13">
        <v>0.21560000000000001</v>
      </c>
      <c r="CZ5" s="26">
        <f t="shared" ref="CZ5:CZ19" si="53">((CX5-CX4)/2)+CX4</f>
        <v>29.39142857142857</v>
      </c>
      <c r="DA5" s="29">
        <f t="shared" ref="DA5:DA18" si="54">(CY5-CY4)/(CX5-CX4)</f>
        <v>3.6677359774472638E-3</v>
      </c>
      <c r="DB5" s="18">
        <v>220</v>
      </c>
      <c r="DC5" s="28">
        <f t="shared" ref="DC5:DC20" si="55">(DB5-99)/(801-99)*381</f>
        <v>65.67094017094017</v>
      </c>
      <c r="DD5" s="13">
        <v>0.22869999999999999</v>
      </c>
      <c r="DE5" s="26">
        <f t="shared" ref="DE5:DE20" si="56">((DC5-DC4)/2)+DC4</f>
        <v>32.835470085470085</v>
      </c>
      <c r="DF5" s="38">
        <f t="shared" ref="DF5:DF19" si="57">(DD5-DD4)/(DC5-DC4)</f>
        <v>3.4825144790785446E-3</v>
      </c>
      <c r="DG5" s="18">
        <v>201</v>
      </c>
      <c r="DH5" s="28">
        <f t="shared" ref="DH5:DH21" si="58">(DG5-100)/(1000-100)*381</f>
        <v>42.756666666666668</v>
      </c>
      <c r="DI5" s="13">
        <v>0.21856</v>
      </c>
      <c r="DJ5" s="26">
        <f t="shared" ref="DJ5:DJ21" si="59">((DH5-DH4)/2)+DH4</f>
        <v>21.378333333333334</v>
      </c>
      <c r="DK5" s="29">
        <f t="shared" ref="DK5:DK20" si="60">(DI5-DI4)/(DH5-DH4)</f>
        <v>5.111717470959694E-3</v>
      </c>
      <c r="DL5" s="18">
        <v>232</v>
      </c>
      <c r="DM5" s="28">
        <f t="shared" ref="DM5:DM20" si="61">(DL5-104)/(714-104)*381</f>
        <v>79.947540983606558</v>
      </c>
      <c r="DN5" s="13">
        <v>0.34460000000000002</v>
      </c>
      <c r="DO5" s="26">
        <f t="shared" ref="DO5:DO20" si="62">((DM5-DM4)/2)+DM4</f>
        <v>39.973770491803279</v>
      </c>
      <c r="DP5" s="29">
        <f t="shared" ref="DP5:DP19" si="63">(DN5-DN4)/(DM5-DM4)</f>
        <v>4.3103264435695541E-3</v>
      </c>
      <c r="DQ5" s="18">
        <v>104</v>
      </c>
      <c r="DR5" s="28">
        <f t="shared" si="10"/>
        <v>55.887165021156555</v>
      </c>
      <c r="DS5" s="13">
        <v>4.4699999999999997E-2</v>
      </c>
      <c r="DT5" s="26">
        <f t="shared" ref="DT5:DT22" si="64">((DR5-DR4)/2)+DR4</f>
        <v>27.943582510578278</v>
      </c>
      <c r="DU5" s="29">
        <f t="shared" ref="DU5:DU21" si="65">(DS5-DS4)/(DR5-DR4)</f>
        <v>7.9982586311326466E-4</v>
      </c>
      <c r="DV5" s="7">
        <v>208</v>
      </c>
      <c r="DW5" s="28">
        <f t="shared" ref="DW5:DW20" si="66">(DV5-105)/(710-105)*381</f>
        <v>64.864462809917356</v>
      </c>
      <c r="DX5" s="13">
        <v>0.2591</v>
      </c>
      <c r="DY5" s="26">
        <f t="shared" ref="DY5:DY20" si="67">((DW5-DW4)/2)+DW4</f>
        <v>32.432231404958678</v>
      </c>
      <c r="DZ5" s="29">
        <f t="shared" ref="DZ5:DZ19" si="68">(DX5-DX4)/(DW5-DW4)</f>
        <v>3.9944830925260555E-3</v>
      </c>
      <c r="EA5" s="18">
        <v>219</v>
      </c>
      <c r="EB5" s="28">
        <f t="shared" ref="EB5:EB20" si="69">(EA5-100)/(700-100)*381</f>
        <v>75.564999999999998</v>
      </c>
      <c r="EC5" s="13">
        <v>0.32590000000000002</v>
      </c>
      <c r="ED5" s="26">
        <f t="shared" ref="ED5:ED20" si="70">((EB5-EB4)/2)+EB4</f>
        <v>37.782499999999999</v>
      </c>
      <c r="EE5" s="29">
        <f t="shared" ref="EE5:EE19" si="71">(EC5-EC4)/(EB5-EB4)</f>
        <v>4.3128432475352347E-3</v>
      </c>
      <c r="EF5" s="18">
        <v>206</v>
      </c>
      <c r="EG5" s="28">
        <f t="shared" ref="EG5:EG21" si="72">(EF5-109)/(817-109)*381</f>
        <v>52.199152542372879</v>
      </c>
      <c r="EH5" s="13">
        <v>0.28710000000000002</v>
      </c>
      <c r="EI5" s="26">
        <f t="shared" ref="EI5:EI21" si="73">((EG5-EG4)/2)+EG4</f>
        <v>26.099576271186439</v>
      </c>
      <c r="EJ5" s="29">
        <f t="shared" ref="EJ5:EJ20" si="74">(EH5-EH4)/(EG5-EG4)</f>
        <v>5.5000892929620918E-3</v>
      </c>
      <c r="EK5" s="18">
        <v>190</v>
      </c>
      <c r="EL5" s="28">
        <f t="shared" ref="EL5:EL23" si="75">(EK5-81)/(681-81)*381</f>
        <v>69.215000000000003</v>
      </c>
      <c r="EM5" s="13">
        <v>0.27360000000000001</v>
      </c>
      <c r="EN5" s="26">
        <f t="shared" ref="EN5:EN23" si="76">((EL5-EL4)/2)+EL4</f>
        <v>34.607500000000002</v>
      </c>
      <c r="EO5" s="29">
        <f t="shared" ref="EO5:EO22" si="77">(EM5-EM4)/(EL5-EL4)</f>
        <v>3.9529003828649859E-3</v>
      </c>
      <c r="EP5" s="63">
        <v>201</v>
      </c>
      <c r="EQ5" s="12">
        <f t="shared" ref="EQ5:EQ19" si="78">(EP5-87)/(679-87)*381</f>
        <v>73.368243243243242</v>
      </c>
      <c r="ER5" s="1">
        <v>0.31080000000000002</v>
      </c>
      <c r="ES5" s="26">
        <f t="shared" ref="ES5:ES19" si="79">((EQ5-EQ4)/2)+EQ4</f>
        <v>36.684121621621621</v>
      </c>
      <c r="ET5" s="14">
        <f t="shared" ref="ET5:ET18" si="80">(ER5-ER4)/(EQ5-EQ4)</f>
        <v>4.2361652161900815E-3</v>
      </c>
      <c r="EU5" s="2">
        <v>189</v>
      </c>
      <c r="EV5" s="12">
        <f t="shared" si="11"/>
        <v>66.065656565656568</v>
      </c>
      <c r="EW5" s="1">
        <v>0.27510000000000001</v>
      </c>
      <c r="EX5" s="26">
        <f t="shared" ref="EX5:EX20" si="81">((EV5-EV4)/2)+EV4</f>
        <v>33.032828282828284</v>
      </c>
      <c r="EY5" s="35">
        <f t="shared" ref="EY5:EY19" si="82">(EW5-EW4)/(EV5-EV4)</f>
        <v>4.164039446525495E-3</v>
      </c>
      <c r="EZ5" s="2">
        <v>180</v>
      </c>
      <c r="FA5" s="12">
        <f t="shared" si="12"/>
        <v>37.536945812807886</v>
      </c>
      <c r="FB5" s="1">
        <v>0.155</v>
      </c>
      <c r="FC5" s="26">
        <f t="shared" ref="FC5:FC22" si="83">((FA5-FA4)/2)+FA4</f>
        <v>18.768472906403943</v>
      </c>
      <c r="FD5" s="35">
        <f t="shared" ref="FD5:FD22" si="84">(FB5-FB4)/(FA5-FA4)</f>
        <v>4.1292650918635168E-3</v>
      </c>
      <c r="FE5" s="2">
        <v>202.5</v>
      </c>
      <c r="FF5" s="12">
        <f t="shared" si="13"/>
        <v>65.967060810810807</v>
      </c>
      <c r="FG5" s="1">
        <v>0.25</v>
      </c>
      <c r="FH5" s="26">
        <f t="shared" ref="FH5:FH24" si="85">((FF5-FF4)/2)+FF4</f>
        <v>32.983530405405403</v>
      </c>
      <c r="FI5" s="14">
        <f t="shared" ref="FI5:FI23" si="86">(FG5-FG4)/(FF5-FF4)</f>
        <v>3.7897701811663788E-3</v>
      </c>
      <c r="FJ5" s="2">
        <v>210</v>
      </c>
      <c r="FK5" s="12">
        <f t="shared" si="14"/>
        <v>70.793918918918919</v>
      </c>
      <c r="FL5" s="1">
        <v>0.26250000000000001</v>
      </c>
      <c r="FM5" s="26">
        <f t="shared" ref="FM5:FM19" si="87">((FK5-FK4)/2)+FK4</f>
        <v>35.39695945945946</v>
      </c>
      <c r="FN5" s="14">
        <f t="shared" ref="FN5:FN18" si="88">(FL5-FL4)/(FK5-FK4)</f>
        <v>3.7079455977093775E-3</v>
      </c>
      <c r="FO5" s="2">
        <v>190</v>
      </c>
      <c r="FP5" s="12">
        <f t="shared" si="15"/>
        <v>57.922297297297298</v>
      </c>
      <c r="FQ5" s="1">
        <v>0.17499999999999999</v>
      </c>
      <c r="FR5" s="26">
        <f t="shared" ref="FR5:FR20" si="89">((FP5-FP4)/2)+FP4</f>
        <v>28.961148648648649</v>
      </c>
      <c r="FS5" s="14">
        <f t="shared" ref="FS5:FS19" si="90">(FQ5-FQ4)/(FP5-FP4)</f>
        <v>3.0212890055409738E-3</v>
      </c>
      <c r="FT5" s="2">
        <v>145</v>
      </c>
      <c r="FU5" s="12">
        <f t="shared" si="16"/>
        <v>25.139296187683282</v>
      </c>
      <c r="FV5" s="1">
        <v>7.4999999999999997E-2</v>
      </c>
      <c r="FW5" s="26">
        <f t="shared" ref="FW5:FW29" si="91">((FU5-FU4)/2)+FU4</f>
        <v>12.569648093841641</v>
      </c>
      <c r="FX5" s="14">
        <f t="shared" ref="FX5:FX28" si="92">(FV5-FV4)/(FU5-FU4)</f>
        <v>2.9833770778652669E-3</v>
      </c>
    </row>
    <row r="6" spans="2:180" x14ac:dyDescent="0.25">
      <c r="B6" s="2">
        <v>60</v>
      </c>
      <c r="C6" s="1">
        <v>0.29046568285141094</v>
      </c>
      <c r="D6" s="7">
        <f t="shared" ref="D6:D26" si="93">((B6-B5)/2)+B5</f>
        <v>45</v>
      </c>
      <c r="E6" s="3">
        <v>6.368856095047031E-3</v>
      </c>
      <c r="F6" s="62">
        <v>72</v>
      </c>
      <c r="G6" s="13">
        <v>0.4158</v>
      </c>
      <c r="H6" s="26">
        <f t="shared" ref="H6:H25" si="94">((F6-F5)/2)+F5</f>
        <v>59.5</v>
      </c>
      <c r="I6" s="29">
        <f t="shared" ref="I6:I24" si="95">(G6-G5)/(F6-F5)</f>
        <v>8.3000000000000001E-3</v>
      </c>
      <c r="J6" s="59">
        <v>74</v>
      </c>
      <c r="K6" s="13">
        <v>0.42520000000000002</v>
      </c>
      <c r="L6" s="26">
        <f t="shared" ref="L6:L25" si="96">((J6-J5)/2)+J5</f>
        <v>62</v>
      </c>
      <c r="M6" s="29">
        <f t="shared" ref="M6:M24" si="97">(K6-K5)/(J6-J5)</f>
        <v>8.5416666666666679E-3</v>
      </c>
      <c r="N6" s="59">
        <v>95</v>
      </c>
      <c r="O6" s="13">
        <v>0.48980000000000001</v>
      </c>
      <c r="P6" s="26">
        <f t="shared" ref="P6:P20" si="98">((N6-N5)/2)+N5</f>
        <v>80</v>
      </c>
      <c r="Q6" s="29">
        <f t="shared" ref="Q6:Q19" si="99">(O6-O5)/(N6-N5)</f>
        <v>7.5599999999999999E-3</v>
      </c>
      <c r="R6" s="59">
        <v>75</v>
      </c>
      <c r="S6" s="13">
        <v>0.40939999999999999</v>
      </c>
      <c r="T6" s="26">
        <f t="shared" ref="T6:T25" si="100">((R6-R5)/2)+R5</f>
        <v>62.5</v>
      </c>
      <c r="U6" s="29">
        <f t="shared" ref="U6:U24" si="101">(S6-S5)/(R6-R5)</f>
        <v>8.5759999999999986E-3</v>
      </c>
      <c r="V6" s="52">
        <v>70</v>
      </c>
      <c r="W6" s="1">
        <v>0.41228333333333333</v>
      </c>
      <c r="X6" s="26">
        <f t="shared" ref="X6:X22" si="102">((V6-V5)/2)+V5</f>
        <v>58</v>
      </c>
      <c r="Y6" s="14">
        <f t="shared" ref="Y6:Y21" si="103">(W6-W5)/(V6-V5)</f>
        <v>8.8881944444444451E-3</v>
      </c>
      <c r="Z6" s="2">
        <v>272</v>
      </c>
      <c r="AA6" s="12">
        <f t="shared" si="0"/>
        <v>73.645810055865923</v>
      </c>
      <c r="AB6" s="1">
        <v>0.42155666666666669</v>
      </c>
      <c r="AC6" s="26">
        <f t="shared" si="17"/>
        <v>61.939106145251401</v>
      </c>
      <c r="AD6" s="14">
        <f t="shared" si="18"/>
        <v>8.5110777061958177E-3</v>
      </c>
      <c r="AE6" s="2">
        <v>262</v>
      </c>
      <c r="AF6" s="12">
        <f t="shared" si="1"/>
        <v>69.195067264573993</v>
      </c>
      <c r="AG6" s="1">
        <v>0.35049999999999998</v>
      </c>
      <c r="AH6" s="26">
        <f t="shared" si="19"/>
        <v>56.381165919282509</v>
      </c>
      <c r="AI6" s="14">
        <f t="shared" si="20"/>
        <v>7.1328783902012242E-3</v>
      </c>
      <c r="AJ6" s="2">
        <v>263</v>
      </c>
      <c r="AK6" s="12">
        <f t="shared" si="2"/>
        <v>70.331823329558318</v>
      </c>
      <c r="AL6" s="1">
        <v>0.31672777777777777</v>
      </c>
      <c r="AM6" s="26">
        <f t="shared" si="21"/>
        <v>58.034541336353342</v>
      </c>
      <c r="AN6" s="14">
        <f t="shared" si="22"/>
        <v>6.5025660900574584E-3</v>
      </c>
      <c r="AO6" s="2">
        <v>269</v>
      </c>
      <c r="AP6" s="12">
        <f t="shared" si="3"/>
        <v>76.542087542087543</v>
      </c>
      <c r="AQ6" s="1">
        <v>0.42349389999999998</v>
      </c>
      <c r="AR6" s="26">
        <f t="shared" si="23"/>
        <v>64.782828282828291</v>
      </c>
      <c r="AS6" s="14">
        <f t="shared" si="24"/>
        <v>8.397909921259843E-3</v>
      </c>
      <c r="AT6" s="2">
        <v>265</v>
      </c>
      <c r="AU6" s="12">
        <f t="shared" si="4"/>
        <v>71.571428571428569</v>
      </c>
      <c r="AV6" s="1">
        <v>0.37659999999999999</v>
      </c>
      <c r="AW6" s="26">
        <f t="shared" si="25"/>
        <v>59.357142857142854</v>
      </c>
      <c r="AX6" s="14">
        <f t="shared" si="26"/>
        <v>7.3807017543859642E-3</v>
      </c>
      <c r="AY6" s="2">
        <v>229</v>
      </c>
      <c r="AZ6" s="12">
        <f t="shared" si="5"/>
        <v>63.991160220994473</v>
      </c>
      <c r="BA6" s="1">
        <v>0.32403777777777776</v>
      </c>
      <c r="BB6" s="26">
        <f t="shared" si="27"/>
        <v>51.15082872928177</v>
      </c>
      <c r="BC6" s="14">
        <f t="shared" si="28"/>
        <v>6.1010020605347815E-3</v>
      </c>
      <c r="BD6" s="2">
        <v>276</v>
      </c>
      <c r="BE6" s="12">
        <f t="shared" si="6"/>
        <v>76.887260428410372</v>
      </c>
      <c r="BF6" s="1">
        <v>0.42869666666666667</v>
      </c>
      <c r="BG6" s="26">
        <f t="shared" si="29"/>
        <v>62.712514092446455</v>
      </c>
      <c r="BH6" s="14">
        <f t="shared" si="30"/>
        <v>7.0890157480314976E-3</v>
      </c>
      <c r="BI6" s="2">
        <v>275</v>
      </c>
      <c r="BJ6" s="12">
        <f t="shared" si="7"/>
        <v>80.009999999999991</v>
      </c>
      <c r="BK6" s="1">
        <v>0.36825000000000002</v>
      </c>
      <c r="BL6" s="26">
        <f t="shared" si="31"/>
        <v>65.61666666666666</v>
      </c>
      <c r="BM6" s="14">
        <f t="shared" si="32"/>
        <v>5.7769800833719354E-3</v>
      </c>
      <c r="BN6" s="2">
        <v>273</v>
      </c>
      <c r="BO6" s="12">
        <f t="shared" si="8"/>
        <v>74.487640449438203</v>
      </c>
      <c r="BP6" s="1">
        <v>0.31730000000000003</v>
      </c>
      <c r="BQ6" s="26">
        <f t="shared" si="33"/>
        <v>60.360674157303372</v>
      </c>
      <c r="BR6" s="14">
        <f t="shared" si="34"/>
        <v>5.2980235425117324E-3</v>
      </c>
      <c r="BS6" s="2">
        <v>251</v>
      </c>
      <c r="BT6" s="12">
        <f t="shared" si="9"/>
        <v>96.545918367346943</v>
      </c>
      <c r="BU6" s="1">
        <v>0.35288000000000003</v>
      </c>
      <c r="BV6" s="26">
        <f t="shared" si="35"/>
        <v>73.54336734693878</v>
      </c>
      <c r="BW6" s="14">
        <f t="shared" si="36"/>
        <v>4.4516801596983487E-3</v>
      </c>
      <c r="BX6" s="18">
        <v>240</v>
      </c>
      <c r="BY6" s="28">
        <f t="shared" si="37"/>
        <v>89.41836734693878</v>
      </c>
      <c r="BZ6" s="13">
        <v>0.39437333333333335</v>
      </c>
      <c r="CA6" s="26">
        <f t="shared" si="38"/>
        <v>72.247448979591837</v>
      </c>
      <c r="CB6" s="29">
        <f t="shared" si="39"/>
        <v>6.3857970583865685E-3</v>
      </c>
      <c r="CC6" s="7">
        <v>256</v>
      </c>
      <c r="CD6" s="28">
        <f t="shared" si="40"/>
        <v>100.60477001703578</v>
      </c>
      <c r="CE6" s="13">
        <v>0.41481302083333338</v>
      </c>
      <c r="CF6" s="26">
        <f t="shared" si="41"/>
        <v>82.106473594548547</v>
      </c>
      <c r="CG6" s="29">
        <f t="shared" si="42"/>
        <v>5.8270146227609705E-3</v>
      </c>
      <c r="CH6" s="18">
        <v>257</v>
      </c>
      <c r="CI6" s="28">
        <f t="shared" si="43"/>
        <v>101.7295918367347</v>
      </c>
      <c r="CJ6" s="13">
        <v>0.41699999999999998</v>
      </c>
      <c r="CK6" s="26">
        <f t="shared" si="44"/>
        <v>82.290816326530617</v>
      </c>
      <c r="CL6" s="29">
        <f t="shared" si="45"/>
        <v>5.3038320209973745E-3</v>
      </c>
      <c r="CM6" s="7">
        <v>254</v>
      </c>
      <c r="CN6" s="28">
        <f t="shared" si="46"/>
        <v>99.476109215017061</v>
      </c>
      <c r="CO6" s="13">
        <v>0.41699999999999998</v>
      </c>
      <c r="CP6" s="26">
        <f t="shared" si="47"/>
        <v>82.571672354948802</v>
      </c>
      <c r="CQ6" s="29">
        <f t="shared" si="48"/>
        <v>6.0989905108015342E-3</v>
      </c>
      <c r="CR6" s="7">
        <v>243</v>
      </c>
      <c r="CS6" s="28">
        <f t="shared" si="49"/>
        <v>92.324232081911262</v>
      </c>
      <c r="CT6" s="13">
        <v>0.38823000000000002</v>
      </c>
      <c r="CU6" s="26">
        <f t="shared" si="50"/>
        <v>75.094709897610926</v>
      </c>
      <c r="CV6" s="29">
        <f t="shared" si="51"/>
        <v>5.9004248006735011E-3</v>
      </c>
      <c r="CW6" s="7">
        <v>270</v>
      </c>
      <c r="CX6" s="28">
        <f t="shared" si="52"/>
        <v>93.617142857142852</v>
      </c>
      <c r="CY6" s="13">
        <v>0.4511</v>
      </c>
      <c r="CZ6" s="26">
        <f t="shared" si="53"/>
        <v>76.199999999999989</v>
      </c>
      <c r="DA6" s="29">
        <f t="shared" si="54"/>
        <v>6.7605807086614173E-3</v>
      </c>
      <c r="DB6" s="18">
        <v>300</v>
      </c>
      <c r="DC6" s="28">
        <f t="shared" si="55"/>
        <v>109.08974358974358</v>
      </c>
      <c r="DD6" s="13">
        <v>0.52270000000000005</v>
      </c>
      <c r="DE6" s="26">
        <f t="shared" si="56"/>
        <v>87.380341880341874</v>
      </c>
      <c r="DF6" s="38">
        <f t="shared" si="57"/>
        <v>6.7712598425196877E-3</v>
      </c>
      <c r="DG6" s="18">
        <v>254</v>
      </c>
      <c r="DH6" s="28">
        <f t="shared" si="58"/>
        <v>65.193333333333328</v>
      </c>
      <c r="DI6" s="13">
        <v>0.44629999999999997</v>
      </c>
      <c r="DJ6" s="26">
        <f t="shared" si="59"/>
        <v>53.974999999999994</v>
      </c>
      <c r="DK6" s="29">
        <f t="shared" si="60"/>
        <v>1.0150349130886943E-2</v>
      </c>
      <c r="DL6" s="68">
        <v>232</v>
      </c>
      <c r="DM6" s="69">
        <f t="shared" si="61"/>
        <v>79.947540983606558</v>
      </c>
      <c r="DN6" s="70">
        <v>0.45150000000000001</v>
      </c>
      <c r="DO6" s="71">
        <f t="shared" si="62"/>
        <v>79.947540983606558</v>
      </c>
      <c r="DP6" s="72" t="e">
        <f t="shared" si="63"/>
        <v>#DIV/0!</v>
      </c>
      <c r="DQ6" s="18">
        <v>205</v>
      </c>
      <c r="DR6" s="28">
        <f t="shared" si="10"/>
        <v>110.16220028208744</v>
      </c>
      <c r="DS6" s="13">
        <v>0.29699999999999999</v>
      </c>
      <c r="DT6" s="26">
        <f t="shared" si="64"/>
        <v>83.024682651622001</v>
      </c>
      <c r="DU6" s="29">
        <f t="shared" si="65"/>
        <v>4.6485460357059329E-3</v>
      </c>
      <c r="DV6" s="7">
        <v>262</v>
      </c>
      <c r="DW6" s="28">
        <f t="shared" si="66"/>
        <v>98.871074380165282</v>
      </c>
      <c r="DX6" s="13">
        <v>0.51160000000000005</v>
      </c>
      <c r="DY6" s="26">
        <f t="shared" si="67"/>
        <v>81.867768595041326</v>
      </c>
      <c r="DZ6" s="29">
        <f t="shared" si="68"/>
        <v>7.4250267327695182E-3</v>
      </c>
      <c r="EA6" s="18">
        <v>280</v>
      </c>
      <c r="EB6" s="28">
        <f t="shared" si="69"/>
        <v>114.3</v>
      </c>
      <c r="EC6" s="13">
        <v>0.62570000000000003</v>
      </c>
      <c r="ED6" s="26">
        <f t="shared" si="70"/>
        <v>94.932500000000005</v>
      </c>
      <c r="EE6" s="29">
        <f t="shared" si="71"/>
        <v>7.7397702336388288E-3</v>
      </c>
      <c r="EF6" s="18">
        <v>250</v>
      </c>
      <c r="EG6" s="28">
        <f t="shared" si="72"/>
        <v>75.877118644067792</v>
      </c>
      <c r="EH6" s="13">
        <v>0.52839999999999998</v>
      </c>
      <c r="EI6" s="26">
        <f t="shared" si="73"/>
        <v>64.038135593220332</v>
      </c>
      <c r="EJ6" s="29">
        <f t="shared" si="74"/>
        <v>1.0190909090909091E-2</v>
      </c>
      <c r="EK6" s="18">
        <v>244</v>
      </c>
      <c r="EL6" s="28">
        <f t="shared" si="75"/>
        <v>103.505</v>
      </c>
      <c r="EM6" s="13">
        <v>0.54079999999999995</v>
      </c>
      <c r="EN6" s="26">
        <f t="shared" si="76"/>
        <v>86.36</v>
      </c>
      <c r="EO6" s="29">
        <f t="shared" si="77"/>
        <v>7.7923592884222804E-3</v>
      </c>
      <c r="EP6" s="63">
        <v>260</v>
      </c>
      <c r="EQ6" s="12">
        <f t="shared" si="78"/>
        <v>111.33952702702702</v>
      </c>
      <c r="ER6" s="1">
        <v>0.61429999999999996</v>
      </c>
      <c r="ES6" s="26">
        <f t="shared" si="79"/>
        <v>92.35388513513513</v>
      </c>
      <c r="ET6" s="14">
        <f t="shared" si="80"/>
        <v>7.9928822456514972E-3</v>
      </c>
      <c r="EU6" s="2">
        <v>248</v>
      </c>
      <c r="EV6" s="12">
        <f t="shared" si="11"/>
        <v>103.90909090909091</v>
      </c>
      <c r="EW6" s="1">
        <v>0.57340000000000002</v>
      </c>
      <c r="EX6" s="26">
        <f t="shared" si="81"/>
        <v>84.98737373737373</v>
      </c>
      <c r="EY6" s="35">
        <f t="shared" si="82"/>
        <v>7.8824769785132802E-3</v>
      </c>
      <c r="EZ6" s="2">
        <v>225</v>
      </c>
      <c r="FA6" s="12">
        <f t="shared" si="12"/>
        <v>58.65147783251232</v>
      </c>
      <c r="FB6" s="1">
        <v>0.35</v>
      </c>
      <c r="FC6" s="26">
        <f t="shared" si="83"/>
        <v>48.0942118226601</v>
      </c>
      <c r="FD6" s="35">
        <f t="shared" si="84"/>
        <v>9.2353455818022737E-3</v>
      </c>
      <c r="FE6" s="2">
        <v>250</v>
      </c>
      <c r="FF6" s="12">
        <f t="shared" si="13"/>
        <v>96.537162162162176</v>
      </c>
      <c r="FG6" s="1">
        <v>0.47499999999999998</v>
      </c>
      <c r="FH6" s="26">
        <f t="shared" si="85"/>
        <v>81.252111486486484</v>
      </c>
      <c r="FI6" s="14">
        <f t="shared" si="86"/>
        <v>7.3601326150020676E-3</v>
      </c>
      <c r="FJ6" s="2">
        <v>265</v>
      </c>
      <c r="FK6" s="12">
        <f t="shared" si="14"/>
        <v>106.19087837837839</v>
      </c>
      <c r="FL6" s="1">
        <v>0.51249999999999996</v>
      </c>
      <c r="FM6" s="26">
        <f t="shared" si="87"/>
        <v>88.492398648648646</v>
      </c>
      <c r="FN6" s="14">
        <f t="shared" si="88"/>
        <v>7.0627535194464301E-3</v>
      </c>
      <c r="FO6" s="2">
        <v>287.5</v>
      </c>
      <c r="FP6" s="12">
        <f t="shared" si="15"/>
        <v>120.67145270270271</v>
      </c>
      <c r="FQ6" s="1">
        <v>0.72499999999999998</v>
      </c>
      <c r="FR6" s="26">
        <f t="shared" si="89"/>
        <v>89.296875</v>
      </c>
      <c r="FS6" s="14">
        <f t="shared" si="90"/>
        <v>8.7650582138771114E-3</v>
      </c>
      <c r="FT6" s="2">
        <v>195</v>
      </c>
      <c r="FU6" s="12">
        <f t="shared" si="16"/>
        <v>53.071847507331377</v>
      </c>
      <c r="FV6" s="1">
        <v>0.22500000000000001</v>
      </c>
      <c r="FW6" s="26">
        <f t="shared" si="91"/>
        <v>39.105571847507328</v>
      </c>
      <c r="FX6" s="14">
        <f t="shared" si="92"/>
        <v>5.3700787401574808E-3</v>
      </c>
    </row>
    <row r="7" spans="2:180" x14ac:dyDescent="0.25">
      <c r="B7" s="2">
        <v>79</v>
      </c>
      <c r="C7" s="1">
        <v>0.47770809121295044</v>
      </c>
      <c r="D7" s="7">
        <f t="shared" si="93"/>
        <v>69.5</v>
      </c>
      <c r="E7" s="3">
        <v>9.8548635979757646E-3</v>
      </c>
      <c r="F7" s="62">
        <v>95</v>
      </c>
      <c r="G7" s="13">
        <v>0.64749999999999996</v>
      </c>
      <c r="H7" s="26">
        <f t="shared" si="94"/>
        <v>83.5</v>
      </c>
      <c r="I7" s="29">
        <f t="shared" si="95"/>
        <v>1.0073913043478259E-2</v>
      </c>
      <c r="J7" s="59">
        <v>95</v>
      </c>
      <c r="K7" s="13">
        <v>0.65610000000000002</v>
      </c>
      <c r="L7" s="26">
        <f t="shared" si="96"/>
        <v>84.5</v>
      </c>
      <c r="M7" s="29">
        <f t="shared" si="97"/>
        <v>1.0995238095238094E-2</v>
      </c>
      <c r="N7" s="59">
        <v>120</v>
      </c>
      <c r="O7" s="13">
        <v>0.70740000000000003</v>
      </c>
      <c r="P7" s="26">
        <f t="shared" si="98"/>
        <v>107.5</v>
      </c>
      <c r="Q7" s="29">
        <f t="shared" si="99"/>
        <v>8.7039999999999999E-3</v>
      </c>
      <c r="R7" s="59">
        <v>94</v>
      </c>
      <c r="S7" s="13">
        <v>0.64988000000000001</v>
      </c>
      <c r="T7" s="26">
        <f t="shared" si="100"/>
        <v>84.5</v>
      </c>
      <c r="U7" s="29">
        <f t="shared" si="101"/>
        <v>1.2656842105263159E-2</v>
      </c>
      <c r="V7" s="52">
        <v>91</v>
      </c>
      <c r="W7" s="1">
        <v>0.59384666666666663</v>
      </c>
      <c r="X7" s="26">
        <f t="shared" si="102"/>
        <v>80.5</v>
      </c>
      <c r="Y7" s="14">
        <f t="shared" si="103"/>
        <v>8.6458730158730148E-3</v>
      </c>
      <c r="Z7" s="2">
        <v>322</v>
      </c>
      <c r="AA7" s="12">
        <f t="shared" si="0"/>
        <v>94.930726256983235</v>
      </c>
      <c r="AB7" s="1">
        <v>0.65511666666666668</v>
      </c>
      <c r="AC7" s="26">
        <f t="shared" si="17"/>
        <v>84.288268156424579</v>
      </c>
      <c r="AD7" s="14">
        <f t="shared" si="18"/>
        <v>1.0973028871391078E-2</v>
      </c>
      <c r="AE7" s="2">
        <v>312</v>
      </c>
      <c r="AF7" s="12">
        <f t="shared" si="1"/>
        <v>90.551569506726452</v>
      </c>
      <c r="AG7" s="1">
        <v>0.55519999999999992</v>
      </c>
      <c r="AH7" s="26">
        <f t="shared" si="19"/>
        <v>79.873318385650222</v>
      </c>
      <c r="AI7" s="14">
        <f t="shared" si="20"/>
        <v>9.584902887139108E-3</v>
      </c>
      <c r="AJ7" s="2">
        <v>310</v>
      </c>
      <c r="AK7" s="12">
        <f t="shared" si="2"/>
        <v>90.61155152887882</v>
      </c>
      <c r="AL7" s="1">
        <v>0.48952111111111107</v>
      </c>
      <c r="AM7" s="26">
        <f t="shared" si="21"/>
        <v>80.471687429218576</v>
      </c>
      <c r="AN7" s="14">
        <f t="shared" si="22"/>
        <v>8.520495523165984E-3</v>
      </c>
      <c r="AO7" s="2">
        <v>317</v>
      </c>
      <c r="AP7" s="12">
        <f t="shared" si="3"/>
        <v>97.067340067340069</v>
      </c>
      <c r="AQ7" s="1">
        <v>0.60929619999999995</v>
      </c>
      <c r="AR7" s="26">
        <f t="shared" si="23"/>
        <v>86.804713804713799</v>
      </c>
      <c r="AS7" s="14">
        <f t="shared" si="24"/>
        <v>9.0523758366141717E-3</v>
      </c>
      <c r="AT7" s="2">
        <v>312</v>
      </c>
      <c r="AU7" s="12">
        <f t="shared" si="4"/>
        <v>91.714285714285708</v>
      </c>
      <c r="AV7" s="1">
        <v>0.5796</v>
      </c>
      <c r="AW7" s="26">
        <f t="shared" si="25"/>
        <v>81.642857142857139</v>
      </c>
      <c r="AX7" s="14">
        <f t="shared" si="26"/>
        <v>1.0078014184397166E-2</v>
      </c>
      <c r="AY7" s="2">
        <v>287</v>
      </c>
      <c r="AZ7" s="12">
        <f t="shared" si="5"/>
        <v>88.408839779005518</v>
      </c>
      <c r="BA7" s="1">
        <v>0.55189777777777782</v>
      </c>
      <c r="BB7" s="26">
        <f t="shared" si="27"/>
        <v>76.199999999999989</v>
      </c>
      <c r="BC7" s="14">
        <f t="shared" si="28"/>
        <v>9.3317630554801377E-3</v>
      </c>
      <c r="BD7" s="2">
        <v>335</v>
      </c>
      <c r="BE7" s="12">
        <f t="shared" si="6"/>
        <v>102.22998872604285</v>
      </c>
      <c r="BF7" s="1">
        <v>0.68751333333333331</v>
      </c>
      <c r="BG7" s="26">
        <f t="shared" si="29"/>
        <v>89.55862457722661</v>
      </c>
      <c r="BH7" s="14">
        <f t="shared" si="30"/>
        <v>1.0212659964114652E-2</v>
      </c>
      <c r="BI7" s="2">
        <v>330</v>
      </c>
      <c r="BJ7" s="12">
        <f t="shared" si="7"/>
        <v>103.29333333333334</v>
      </c>
      <c r="BK7" s="1">
        <v>0.56091000000000002</v>
      </c>
      <c r="BL7" s="26">
        <f t="shared" si="31"/>
        <v>91.651666666666671</v>
      </c>
      <c r="BM7" s="14">
        <f t="shared" si="32"/>
        <v>8.2745884037222581E-3</v>
      </c>
      <c r="BN7" s="2">
        <v>321</v>
      </c>
      <c r="BO7" s="12">
        <f t="shared" si="8"/>
        <v>95.035955056179773</v>
      </c>
      <c r="BP7" s="1">
        <v>0.46893000000000001</v>
      </c>
      <c r="BQ7" s="26">
        <f t="shared" si="33"/>
        <v>84.761797752808988</v>
      </c>
      <c r="BR7" s="14">
        <f t="shared" si="34"/>
        <v>7.3791940069991256E-3</v>
      </c>
      <c r="BS7" s="2">
        <v>298</v>
      </c>
      <c r="BT7" s="12">
        <f t="shared" si="9"/>
        <v>127</v>
      </c>
      <c r="BU7" s="1">
        <v>0.57698000000000005</v>
      </c>
      <c r="BV7" s="26">
        <f t="shared" si="35"/>
        <v>111.77295918367346</v>
      </c>
      <c r="BW7" s="14">
        <f t="shared" si="36"/>
        <v>7.3586195342603463E-3</v>
      </c>
      <c r="BX7" s="18">
        <v>285</v>
      </c>
      <c r="BY7" s="28">
        <f t="shared" si="37"/>
        <v>118.57653061224491</v>
      </c>
      <c r="BZ7" s="13">
        <v>0.61685222222222225</v>
      </c>
      <c r="CA7" s="26">
        <f t="shared" si="38"/>
        <v>103.99744897959184</v>
      </c>
      <c r="CB7" s="29">
        <f t="shared" si="39"/>
        <v>7.6300721298726533E-3</v>
      </c>
      <c r="CC7" s="7">
        <v>303</v>
      </c>
      <c r="CD7" s="28">
        <f t="shared" si="40"/>
        <v>131.1107325383305</v>
      </c>
      <c r="CE7" s="13">
        <v>0.65431646910919539</v>
      </c>
      <c r="CF7" s="26">
        <f t="shared" si="41"/>
        <v>115.85775127768314</v>
      </c>
      <c r="CG7" s="29">
        <f t="shared" si="42"/>
        <v>7.8510372557062044E-3</v>
      </c>
      <c r="CH7" s="18">
        <v>302</v>
      </c>
      <c r="CI7" s="28">
        <f t="shared" si="43"/>
        <v>130.88775510204081</v>
      </c>
      <c r="CJ7" s="13">
        <v>0.64629999999999999</v>
      </c>
      <c r="CK7" s="26">
        <f t="shared" si="44"/>
        <v>116.30867346938776</v>
      </c>
      <c r="CL7" s="29">
        <f t="shared" si="45"/>
        <v>7.8640069991251123E-3</v>
      </c>
      <c r="CM7" s="7">
        <v>300</v>
      </c>
      <c r="CN7" s="28">
        <f t="shared" si="46"/>
        <v>129.38395904436859</v>
      </c>
      <c r="CO7" s="13">
        <v>0.64629999999999999</v>
      </c>
      <c r="CP7" s="26">
        <f t="shared" si="47"/>
        <v>114.43003412969283</v>
      </c>
      <c r="CQ7" s="29">
        <f t="shared" si="48"/>
        <v>7.666883487390164E-3</v>
      </c>
      <c r="CR7" s="7">
        <v>290</v>
      </c>
      <c r="CS7" s="28">
        <f t="shared" si="49"/>
        <v>122.88225255972696</v>
      </c>
      <c r="CT7" s="13">
        <v>0.60930700000000004</v>
      </c>
      <c r="CU7" s="26">
        <f t="shared" si="50"/>
        <v>107.60324232081911</v>
      </c>
      <c r="CV7" s="29">
        <f t="shared" si="51"/>
        <v>7.2346636510861673E-3</v>
      </c>
      <c r="CW7" s="7">
        <v>327</v>
      </c>
      <c r="CX7" s="28">
        <f t="shared" si="52"/>
        <v>124.64142857142856</v>
      </c>
      <c r="CY7" s="13">
        <v>0.73250000000000004</v>
      </c>
      <c r="CZ7" s="26">
        <f t="shared" si="53"/>
        <v>109.12928571428571</v>
      </c>
      <c r="DA7" s="29">
        <f t="shared" si="54"/>
        <v>9.0703135792236517E-3</v>
      </c>
      <c r="DB7" s="18">
        <v>349</v>
      </c>
      <c r="DC7" s="28">
        <f t="shared" si="55"/>
        <v>135.68376068376068</v>
      </c>
      <c r="DD7" s="13">
        <v>0.77110000000000001</v>
      </c>
      <c r="DE7" s="26">
        <f t="shared" si="56"/>
        <v>122.38675213675214</v>
      </c>
      <c r="DF7" s="38">
        <f t="shared" si="57"/>
        <v>9.3404467298730462E-3</v>
      </c>
      <c r="DG7" s="18">
        <v>307</v>
      </c>
      <c r="DH7" s="28">
        <f t="shared" si="58"/>
        <v>87.63000000000001</v>
      </c>
      <c r="DI7" s="13">
        <v>0.72709999999999997</v>
      </c>
      <c r="DJ7" s="26">
        <f t="shared" si="59"/>
        <v>76.411666666666662</v>
      </c>
      <c r="DK7" s="29">
        <f t="shared" si="60"/>
        <v>1.2515228049324015E-2</v>
      </c>
      <c r="DL7" s="18">
        <v>294</v>
      </c>
      <c r="DM7" s="28">
        <f t="shared" si="61"/>
        <v>118.67213114754099</v>
      </c>
      <c r="DN7" s="13">
        <v>0.66110000000000002</v>
      </c>
      <c r="DO7" s="26">
        <f t="shared" si="62"/>
        <v>99.309836065573776</v>
      </c>
      <c r="DP7" s="29">
        <f t="shared" si="63"/>
        <v>5.4125814918296487E-3</v>
      </c>
      <c r="DQ7" s="18">
        <v>268</v>
      </c>
      <c r="DR7" s="28">
        <f t="shared" si="10"/>
        <v>144.01692524682653</v>
      </c>
      <c r="DS7" s="13">
        <v>0.54769999999999996</v>
      </c>
      <c r="DT7" s="26">
        <f t="shared" si="64"/>
        <v>127.08956276445699</v>
      </c>
      <c r="DU7" s="29">
        <f t="shared" si="65"/>
        <v>7.4051701870599456E-3</v>
      </c>
      <c r="DV7" s="7">
        <v>307</v>
      </c>
      <c r="DW7" s="28">
        <f t="shared" si="66"/>
        <v>127.20991735537191</v>
      </c>
      <c r="DX7" s="13">
        <v>0.77410000000000001</v>
      </c>
      <c r="DY7" s="26">
        <f t="shared" si="67"/>
        <v>113.0404958677686</v>
      </c>
      <c r="DZ7" s="29">
        <f t="shared" si="68"/>
        <v>9.2629046369203764E-3</v>
      </c>
      <c r="EA7" s="18">
        <v>327</v>
      </c>
      <c r="EB7" s="28">
        <f t="shared" si="69"/>
        <v>144.14500000000001</v>
      </c>
      <c r="EC7" s="13">
        <v>0.93089999999999995</v>
      </c>
      <c r="ED7" s="26">
        <f t="shared" si="70"/>
        <v>129.2225</v>
      </c>
      <c r="EE7" s="29">
        <f t="shared" si="71"/>
        <v>1.022616853744345E-2</v>
      </c>
      <c r="EF7" s="18">
        <v>293</v>
      </c>
      <c r="EG7" s="28">
        <f t="shared" si="72"/>
        <v>99.016949152542367</v>
      </c>
      <c r="EH7" s="13">
        <v>0.83420000000000005</v>
      </c>
      <c r="EI7" s="26">
        <f t="shared" si="73"/>
        <v>87.447033898305079</v>
      </c>
      <c r="EJ7" s="29">
        <f t="shared" si="74"/>
        <v>1.3215308551547339E-2</v>
      </c>
      <c r="EK7" s="18">
        <v>290</v>
      </c>
      <c r="EL7" s="28">
        <f t="shared" si="75"/>
        <v>132.715</v>
      </c>
      <c r="EM7" s="13">
        <v>0.84109999999999996</v>
      </c>
      <c r="EN7" s="26">
        <f t="shared" si="76"/>
        <v>118.11</v>
      </c>
      <c r="EO7" s="29">
        <f t="shared" si="77"/>
        <v>1.0280725778842859E-2</v>
      </c>
      <c r="EP7" s="63">
        <v>308</v>
      </c>
      <c r="EQ7" s="12">
        <f t="shared" si="78"/>
        <v>142.23141891891891</v>
      </c>
      <c r="ER7" s="1">
        <v>0.91449999999999998</v>
      </c>
      <c r="ES7" s="26">
        <f t="shared" si="79"/>
        <v>126.78547297297297</v>
      </c>
      <c r="ET7" s="14">
        <f t="shared" si="80"/>
        <v>9.7177602799650067E-3</v>
      </c>
      <c r="EU7" s="2">
        <v>294</v>
      </c>
      <c r="EV7" s="12">
        <f t="shared" si="11"/>
        <v>133.41414141414143</v>
      </c>
      <c r="EW7" s="1">
        <v>0.87250000000000005</v>
      </c>
      <c r="EX7" s="26">
        <f t="shared" si="81"/>
        <v>118.66161616161617</v>
      </c>
      <c r="EY7" s="35">
        <f t="shared" si="82"/>
        <v>1.0137247517973293E-2</v>
      </c>
      <c r="EZ7" s="2">
        <v>270</v>
      </c>
      <c r="FA7" s="12">
        <f t="shared" si="12"/>
        <v>79.76600985221674</v>
      </c>
      <c r="FB7" s="1">
        <v>0.58750000000000002</v>
      </c>
      <c r="FC7" s="26">
        <f t="shared" si="83"/>
        <v>69.208743842364527</v>
      </c>
      <c r="FD7" s="35">
        <f t="shared" si="84"/>
        <v>1.1248177311169446E-2</v>
      </c>
      <c r="FE7" s="2">
        <v>285</v>
      </c>
      <c r="FF7" s="12">
        <f t="shared" si="13"/>
        <v>119.0625</v>
      </c>
      <c r="FG7" s="1">
        <v>0.625</v>
      </c>
      <c r="FH7" s="26">
        <f t="shared" si="85"/>
        <v>107.79983108108109</v>
      </c>
      <c r="FI7" s="14">
        <f t="shared" si="86"/>
        <v>6.6591676040494985E-3</v>
      </c>
      <c r="FJ7" s="2">
        <v>310</v>
      </c>
      <c r="FK7" s="12">
        <f t="shared" si="14"/>
        <v>135.15202702702703</v>
      </c>
      <c r="FL7" s="1">
        <v>0.76249999999999996</v>
      </c>
      <c r="FM7" s="26">
        <f t="shared" si="87"/>
        <v>120.67145270270271</v>
      </c>
      <c r="FN7" s="14">
        <f t="shared" si="88"/>
        <v>8.6322543015456416E-3</v>
      </c>
      <c r="FO7" s="2">
        <v>325</v>
      </c>
      <c r="FP7" s="12">
        <f t="shared" si="15"/>
        <v>144.80574324324323</v>
      </c>
      <c r="FQ7" s="1">
        <v>1</v>
      </c>
      <c r="FR7" s="26">
        <f t="shared" si="89"/>
        <v>132.73859797297297</v>
      </c>
      <c r="FS7" s="14">
        <f t="shared" si="90"/>
        <v>1.1394575678040256E-2</v>
      </c>
      <c r="FT7" s="2">
        <v>230</v>
      </c>
      <c r="FU7" s="12">
        <f t="shared" si="16"/>
        <v>72.624633431085044</v>
      </c>
      <c r="FV7" s="1">
        <v>0.47499999999999998</v>
      </c>
      <c r="FW7" s="26">
        <f t="shared" si="91"/>
        <v>62.848240469208207</v>
      </c>
      <c r="FX7" s="14">
        <f t="shared" si="92"/>
        <v>1.2785901762279712E-2</v>
      </c>
    </row>
    <row r="8" spans="2:180" x14ac:dyDescent="0.25">
      <c r="B8" s="2">
        <v>94</v>
      </c>
      <c r="C8" s="1">
        <v>0.65488537818198722</v>
      </c>
      <c r="D8" s="7">
        <f t="shared" si="93"/>
        <v>86.5</v>
      </c>
      <c r="E8" s="3">
        <v>1.181181913126912E-2</v>
      </c>
      <c r="F8" s="62">
        <v>109</v>
      </c>
      <c r="G8" s="13">
        <v>0.85</v>
      </c>
      <c r="H8" s="26">
        <f t="shared" si="94"/>
        <v>102</v>
      </c>
      <c r="I8" s="29">
        <f t="shared" si="95"/>
        <v>1.4464285714285716E-2</v>
      </c>
      <c r="J8" s="59">
        <v>109</v>
      </c>
      <c r="K8" s="13">
        <v>0.85130000000000006</v>
      </c>
      <c r="L8" s="26">
        <f t="shared" si="96"/>
        <v>102</v>
      </c>
      <c r="M8" s="29">
        <f t="shared" si="97"/>
        <v>1.3942857142857146E-2</v>
      </c>
      <c r="N8" s="59">
        <v>140</v>
      </c>
      <c r="O8" s="13">
        <v>0.97070000000000001</v>
      </c>
      <c r="P8" s="26">
        <f t="shared" si="98"/>
        <v>130</v>
      </c>
      <c r="Q8" s="29">
        <f t="shared" si="99"/>
        <v>1.3165E-2</v>
      </c>
      <c r="R8" s="59">
        <v>114</v>
      </c>
      <c r="S8" s="13">
        <v>0.90202000000000004</v>
      </c>
      <c r="T8" s="26">
        <f t="shared" si="100"/>
        <v>104</v>
      </c>
      <c r="U8" s="29">
        <f t="shared" si="101"/>
        <v>1.2607000000000002E-2</v>
      </c>
      <c r="V8" s="52">
        <v>110</v>
      </c>
      <c r="W8" s="1">
        <v>0.74410499999999991</v>
      </c>
      <c r="X8" s="26">
        <f t="shared" si="102"/>
        <v>100.5</v>
      </c>
      <c r="Y8" s="14">
        <f t="shared" si="103"/>
        <v>7.9083333333333297E-3</v>
      </c>
      <c r="Z8" s="2">
        <v>367</v>
      </c>
      <c r="AA8" s="12">
        <f t="shared" si="0"/>
        <v>114.08715083798883</v>
      </c>
      <c r="AB8" s="1">
        <v>0.91269166666666657</v>
      </c>
      <c r="AC8" s="26">
        <f t="shared" si="17"/>
        <v>104.50893854748603</v>
      </c>
      <c r="AD8" s="14">
        <f t="shared" si="18"/>
        <v>1.3445880723242916E-2</v>
      </c>
      <c r="AE8" s="2">
        <v>351</v>
      </c>
      <c r="AF8" s="12">
        <f t="shared" si="1"/>
        <v>107.20964125560538</v>
      </c>
      <c r="AG8" s="1">
        <v>0.7458999999999999</v>
      </c>
      <c r="AH8" s="26">
        <f t="shared" si="19"/>
        <v>98.880605381165907</v>
      </c>
      <c r="AI8" s="14">
        <f t="shared" si="20"/>
        <v>1.1447903627431184E-2</v>
      </c>
      <c r="AJ8" s="2">
        <v>352</v>
      </c>
      <c r="AK8" s="12">
        <f t="shared" si="2"/>
        <v>108.73386183465459</v>
      </c>
      <c r="AL8" s="1">
        <v>0.69355111111111112</v>
      </c>
      <c r="AM8" s="26">
        <f t="shared" si="21"/>
        <v>99.672706681766698</v>
      </c>
      <c r="AN8" s="14">
        <f t="shared" si="22"/>
        <v>1.125849831271091E-2</v>
      </c>
      <c r="AO8" s="2">
        <v>360</v>
      </c>
      <c r="AP8" s="12">
        <f t="shared" si="3"/>
        <v>115.45454545454545</v>
      </c>
      <c r="AQ8" s="1">
        <v>0.83744779999999996</v>
      </c>
      <c r="AR8" s="26">
        <f t="shared" si="23"/>
        <v>106.26094276094275</v>
      </c>
      <c r="AS8" s="14">
        <f t="shared" si="24"/>
        <v>1.2408171616919981E-2</v>
      </c>
      <c r="AT8" s="2">
        <v>355</v>
      </c>
      <c r="AU8" s="12">
        <f t="shared" si="4"/>
        <v>110.14285714285714</v>
      </c>
      <c r="AV8" s="1">
        <v>0.79410000000000003</v>
      </c>
      <c r="AW8" s="26">
        <f t="shared" si="25"/>
        <v>100.92857142857142</v>
      </c>
      <c r="AX8" s="14">
        <f t="shared" si="26"/>
        <v>1.163953488372093E-2</v>
      </c>
      <c r="AY8" s="2">
        <v>329</v>
      </c>
      <c r="AZ8" s="12">
        <f t="shared" si="5"/>
        <v>106.09060773480662</v>
      </c>
      <c r="BA8" s="1">
        <v>0.74927111111111111</v>
      </c>
      <c r="BB8" s="26">
        <f t="shared" si="27"/>
        <v>97.249723756906064</v>
      </c>
      <c r="BC8" s="14">
        <f t="shared" si="28"/>
        <v>1.1162533849935421E-2</v>
      </c>
      <c r="BD8" s="2">
        <v>379</v>
      </c>
      <c r="BE8" s="12">
        <f t="shared" si="6"/>
        <v>121.12965050732807</v>
      </c>
      <c r="BF8" s="1">
        <v>0.9043133333333333</v>
      </c>
      <c r="BG8" s="26">
        <f t="shared" si="29"/>
        <v>111.67981961668545</v>
      </c>
      <c r="BH8" s="14">
        <f t="shared" si="30"/>
        <v>1.147110474827011E-2</v>
      </c>
      <c r="BI8" s="2">
        <v>374</v>
      </c>
      <c r="BJ8" s="12">
        <f t="shared" si="7"/>
        <v>121.92</v>
      </c>
      <c r="BK8" s="1">
        <v>0.72968</v>
      </c>
      <c r="BL8" s="26">
        <f t="shared" si="31"/>
        <v>112.60666666666667</v>
      </c>
      <c r="BM8" s="14">
        <f t="shared" si="32"/>
        <v>9.0606657122405156E-3</v>
      </c>
      <c r="BN8" s="2">
        <v>363</v>
      </c>
      <c r="BO8" s="12">
        <f t="shared" si="8"/>
        <v>113.01573033707865</v>
      </c>
      <c r="BP8" s="1">
        <v>0.58445000000000003</v>
      </c>
      <c r="BQ8" s="26">
        <f t="shared" si="33"/>
        <v>104.02584269662921</v>
      </c>
      <c r="BR8" s="14">
        <f t="shared" si="34"/>
        <v>6.4249968753905765E-3</v>
      </c>
      <c r="BS8" s="2">
        <v>342</v>
      </c>
      <c r="BT8" s="12">
        <f t="shared" si="9"/>
        <v>155.51020408163265</v>
      </c>
      <c r="BU8" s="1">
        <v>0.82523999999999997</v>
      </c>
      <c r="BV8" s="26">
        <f t="shared" si="35"/>
        <v>141.25510204081633</v>
      </c>
      <c r="BW8" s="14">
        <f t="shared" si="36"/>
        <v>8.7077594846098772E-3</v>
      </c>
      <c r="BX8" s="18">
        <v>317</v>
      </c>
      <c r="BY8" s="28">
        <f t="shared" si="37"/>
        <v>139.31122448979593</v>
      </c>
      <c r="BZ8" s="13">
        <v>0.80700777777777777</v>
      </c>
      <c r="CA8" s="26">
        <f t="shared" si="38"/>
        <v>128.94387755102042</v>
      </c>
      <c r="CB8" s="29">
        <f t="shared" si="39"/>
        <v>9.1708880139982473E-3</v>
      </c>
      <c r="CC8" s="7">
        <v>346</v>
      </c>
      <c r="CD8" s="28">
        <f t="shared" si="40"/>
        <v>159.02044293015331</v>
      </c>
      <c r="CE8" s="13">
        <v>0.86479646910920571</v>
      </c>
      <c r="CF8" s="26">
        <f t="shared" si="41"/>
        <v>145.06558773424189</v>
      </c>
      <c r="CG8" s="29">
        <f t="shared" si="42"/>
        <v>7.5414612708298925E-3</v>
      </c>
      <c r="CH8" s="18">
        <v>334</v>
      </c>
      <c r="CI8" s="28">
        <f t="shared" si="43"/>
        <v>151.62244897959184</v>
      </c>
      <c r="CJ8" s="13">
        <v>0.8921</v>
      </c>
      <c r="CK8" s="26">
        <f t="shared" si="44"/>
        <v>141.25510204081633</v>
      </c>
      <c r="CL8" s="29">
        <f t="shared" si="45"/>
        <v>1.1854527559055117E-2</v>
      </c>
      <c r="CM8" s="7">
        <v>337</v>
      </c>
      <c r="CN8" s="28">
        <f t="shared" si="46"/>
        <v>153.44027303754265</v>
      </c>
      <c r="CO8" s="13">
        <v>0.8921</v>
      </c>
      <c r="CP8" s="26">
        <f t="shared" si="47"/>
        <v>141.41211604095562</v>
      </c>
      <c r="CQ8" s="29">
        <f t="shared" si="48"/>
        <v>1.0217691707455489E-2</v>
      </c>
      <c r="CR8" s="7">
        <v>330</v>
      </c>
      <c r="CS8" s="28">
        <f t="shared" si="49"/>
        <v>148.88907849829351</v>
      </c>
      <c r="CT8" s="13">
        <v>0.81943700000000008</v>
      </c>
      <c r="CU8" s="26">
        <f t="shared" si="50"/>
        <v>135.88566552901023</v>
      </c>
      <c r="CV8" s="29">
        <f t="shared" si="51"/>
        <v>8.0798018372703444E-3</v>
      </c>
      <c r="CW8" s="7">
        <v>379</v>
      </c>
      <c r="CX8" s="28">
        <f t="shared" si="52"/>
        <v>152.94428571428571</v>
      </c>
      <c r="CY8" s="13">
        <v>1.0363</v>
      </c>
      <c r="CZ8" s="26">
        <f t="shared" si="53"/>
        <v>138.79285714285714</v>
      </c>
      <c r="DA8" s="29">
        <f t="shared" si="54"/>
        <v>1.0733898647284469E-2</v>
      </c>
      <c r="DB8" s="18">
        <v>397</v>
      </c>
      <c r="DC8" s="28">
        <f t="shared" si="55"/>
        <v>161.73504273504275</v>
      </c>
      <c r="DD8" s="13">
        <v>1.0529999999999999</v>
      </c>
      <c r="DE8" s="26">
        <f t="shared" si="56"/>
        <v>148.70940170940173</v>
      </c>
      <c r="DF8" s="38">
        <f t="shared" si="57"/>
        <v>1.0820964566929122E-2</v>
      </c>
      <c r="DG8" s="18">
        <v>351</v>
      </c>
      <c r="DH8" s="28">
        <f t="shared" si="58"/>
        <v>106.25666666666667</v>
      </c>
      <c r="DI8" s="13">
        <v>1.0286</v>
      </c>
      <c r="DJ8" s="26">
        <f t="shared" si="59"/>
        <v>96.943333333333342</v>
      </c>
      <c r="DK8" s="29">
        <f t="shared" si="60"/>
        <v>1.6186471009305654E-2</v>
      </c>
      <c r="DL8" s="18">
        <v>354</v>
      </c>
      <c r="DM8" s="28">
        <f t="shared" si="61"/>
        <v>156.14754098360658</v>
      </c>
      <c r="DN8" s="13">
        <v>0.94930000000000003</v>
      </c>
      <c r="DO8" s="26">
        <f t="shared" si="62"/>
        <v>137.40983606557378</v>
      </c>
      <c r="DP8" s="29">
        <f t="shared" si="63"/>
        <v>7.6903762029746272E-3</v>
      </c>
      <c r="DQ8" s="68">
        <v>316</v>
      </c>
      <c r="DR8" s="69">
        <f t="shared" si="10"/>
        <v>169.81100141043723</v>
      </c>
      <c r="DS8" s="70">
        <v>0.84630000000000005</v>
      </c>
      <c r="DT8" s="71">
        <f t="shared" si="64"/>
        <v>156.91396332863189</v>
      </c>
      <c r="DU8" s="29">
        <f t="shared" si="65"/>
        <v>1.1576301399825035E-2</v>
      </c>
      <c r="DV8" s="7">
        <v>350</v>
      </c>
      <c r="DW8" s="28">
        <f t="shared" si="66"/>
        <v>154.28925619834709</v>
      </c>
      <c r="DX8" s="13">
        <v>1.0684</v>
      </c>
      <c r="DY8" s="26">
        <f t="shared" si="67"/>
        <v>140.7495867768595</v>
      </c>
      <c r="DZ8" s="29">
        <f t="shared" si="68"/>
        <v>1.086806445705916E-2</v>
      </c>
      <c r="EA8" s="18">
        <v>368</v>
      </c>
      <c r="EB8" s="28">
        <f t="shared" si="69"/>
        <v>170.18</v>
      </c>
      <c r="EC8" s="13">
        <v>1.2386999999999999</v>
      </c>
      <c r="ED8" s="26">
        <f t="shared" si="70"/>
        <v>157.16250000000002</v>
      </c>
      <c r="EE8" s="29">
        <f t="shared" si="71"/>
        <v>1.1822546571922412E-2</v>
      </c>
      <c r="EF8" s="18">
        <v>332</v>
      </c>
      <c r="EG8" s="28">
        <f t="shared" si="72"/>
        <v>120.0042372881356</v>
      </c>
      <c r="EH8" s="13">
        <v>1.1725000000000001</v>
      </c>
      <c r="EI8" s="26">
        <f t="shared" si="73"/>
        <v>109.51059322033899</v>
      </c>
      <c r="EJ8" s="29">
        <f t="shared" si="74"/>
        <v>1.6119281243690685E-2</v>
      </c>
      <c r="EK8" s="18">
        <v>324</v>
      </c>
      <c r="EL8" s="28">
        <f t="shared" si="75"/>
        <v>154.30500000000001</v>
      </c>
      <c r="EM8" s="13">
        <v>1.0944</v>
      </c>
      <c r="EN8" s="26">
        <f t="shared" si="76"/>
        <v>143.51</v>
      </c>
      <c r="EO8" s="29">
        <f t="shared" si="77"/>
        <v>1.1732283464566931E-2</v>
      </c>
      <c r="EP8" s="63">
        <v>354</v>
      </c>
      <c r="EQ8" s="12">
        <f t="shared" si="78"/>
        <v>171.83614864864865</v>
      </c>
      <c r="ER8" s="1">
        <v>1.2726999999999999</v>
      </c>
      <c r="ES8" s="26">
        <f t="shared" si="79"/>
        <v>157.03378378378378</v>
      </c>
      <c r="ET8" s="14">
        <f t="shared" si="80"/>
        <v>1.2099418007531662E-2</v>
      </c>
      <c r="EU8" s="2">
        <v>335</v>
      </c>
      <c r="EV8" s="12">
        <f t="shared" si="11"/>
        <v>159.71212121212122</v>
      </c>
      <c r="EW8" s="1">
        <v>1.1899</v>
      </c>
      <c r="EX8" s="26">
        <f t="shared" si="81"/>
        <v>146.56313131313132</v>
      </c>
      <c r="EY8" s="35">
        <f t="shared" si="82"/>
        <v>1.206936815824851E-2</v>
      </c>
      <c r="EZ8" s="2">
        <v>305</v>
      </c>
      <c r="FA8" s="12">
        <f t="shared" si="12"/>
        <v>96.188423645320199</v>
      </c>
      <c r="FB8" s="1">
        <v>0.8</v>
      </c>
      <c r="FC8" s="26">
        <f t="shared" si="83"/>
        <v>87.97721674876847</v>
      </c>
      <c r="FD8" s="35">
        <f t="shared" si="84"/>
        <v>1.2939632545931751E-2</v>
      </c>
      <c r="FE8" s="2">
        <v>315</v>
      </c>
      <c r="FF8" s="12">
        <f t="shared" si="13"/>
        <v>138.36993243243242</v>
      </c>
      <c r="FG8" s="1">
        <v>0.9</v>
      </c>
      <c r="FH8" s="26">
        <f t="shared" si="85"/>
        <v>128.7162162162162</v>
      </c>
      <c r="FI8" s="14">
        <f t="shared" si="86"/>
        <v>1.4243219597550316E-2</v>
      </c>
      <c r="FJ8" s="2">
        <v>345</v>
      </c>
      <c r="FK8" s="12">
        <f t="shared" si="14"/>
        <v>157.67736486486487</v>
      </c>
      <c r="FL8" s="1">
        <v>1.0125</v>
      </c>
      <c r="FM8" s="26">
        <f t="shared" si="87"/>
        <v>146.41469594594594</v>
      </c>
      <c r="FN8" s="14">
        <f t="shared" si="88"/>
        <v>1.1098612673415822E-2</v>
      </c>
      <c r="FO8" s="2">
        <v>360</v>
      </c>
      <c r="FP8" s="12">
        <f t="shared" si="15"/>
        <v>167.33108108108109</v>
      </c>
      <c r="FQ8" s="1">
        <v>1.25</v>
      </c>
      <c r="FR8" s="26">
        <f t="shared" si="89"/>
        <v>156.06841216216216</v>
      </c>
      <c r="FS8" s="14">
        <f t="shared" si="90"/>
        <v>1.1098612673415808E-2</v>
      </c>
      <c r="FT8" s="2">
        <v>255</v>
      </c>
      <c r="FU8" s="12">
        <f t="shared" si="16"/>
        <v>86.590909090909093</v>
      </c>
      <c r="FV8" s="1">
        <v>0.625</v>
      </c>
      <c r="FW8" s="26">
        <f t="shared" si="91"/>
        <v>79.607771260997069</v>
      </c>
      <c r="FX8" s="14">
        <f t="shared" si="92"/>
        <v>1.074015748031496E-2</v>
      </c>
    </row>
    <row r="9" spans="2:180" x14ac:dyDescent="0.25">
      <c r="B9" s="2">
        <v>109</v>
      </c>
      <c r="C9" s="1">
        <v>0.84776718995852851</v>
      </c>
      <c r="D9" s="7">
        <f t="shared" si="93"/>
        <v>101.5</v>
      </c>
      <c r="E9" s="3">
        <v>1.285878745176942E-2</v>
      </c>
      <c r="F9" s="62">
        <v>122</v>
      </c>
      <c r="G9" s="13">
        <v>1.0724</v>
      </c>
      <c r="H9" s="26">
        <f t="shared" si="94"/>
        <v>115.5</v>
      </c>
      <c r="I9" s="29">
        <f t="shared" si="95"/>
        <v>1.710769230769231E-2</v>
      </c>
      <c r="J9" s="59">
        <v>124</v>
      </c>
      <c r="K9" s="13">
        <v>1.0653000000000001</v>
      </c>
      <c r="L9" s="26">
        <f t="shared" si="96"/>
        <v>116.5</v>
      </c>
      <c r="M9" s="29">
        <f t="shared" si="97"/>
        <v>1.4266666666666672E-2</v>
      </c>
      <c r="N9" s="59">
        <v>158</v>
      </c>
      <c r="O9" s="13">
        <v>1.2034</v>
      </c>
      <c r="P9" s="26">
        <f t="shared" si="98"/>
        <v>149</v>
      </c>
      <c r="Q9" s="29">
        <f t="shared" si="99"/>
        <v>1.2927777777777779E-2</v>
      </c>
      <c r="R9" s="59">
        <v>129</v>
      </c>
      <c r="S9" s="13">
        <v>1.12252</v>
      </c>
      <c r="T9" s="26">
        <f t="shared" si="100"/>
        <v>121.5</v>
      </c>
      <c r="U9" s="29">
        <f t="shared" si="101"/>
        <v>1.4699999999999994E-2</v>
      </c>
      <c r="V9" s="52">
        <v>125</v>
      </c>
      <c r="W9" s="1">
        <v>0.98480499999999993</v>
      </c>
      <c r="X9" s="26">
        <f t="shared" si="102"/>
        <v>117.5</v>
      </c>
      <c r="Y9" s="14">
        <f t="shared" si="103"/>
        <v>1.6046666666666667E-2</v>
      </c>
      <c r="Z9" s="2">
        <v>406</v>
      </c>
      <c r="AA9" s="12">
        <f t="shared" si="0"/>
        <v>130.68938547486036</v>
      </c>
      <c r="AB9" s="1">
        <v>1.1304416666666666</v>
      </c>
      <c r="AC9" s="26">
        <f t="shared" si="17"/>
        <v>122.3882681564246</v>
      </c>
      <c r="AD9" s="14">
        <f t="shared" si="18"/>
        <v>1.3115704286964113E-2</v>
      </c>
      <c r="AE9" s="2">
        <v>400</v>
      </c>
      <c r="AF9" s="12">
        <f t="shared" si="1"/>
        <v>128.13901345291481</v>
      </c>
      <c r="AG9" s="1">
        <v>0.96779999999999988</v>
      </c>
      <c r="AH9" s="26">
        <f t="shared" si="19"/>
        <v>117.6743273542601</v>
      </c>
      <c r="AI9" s="14">
        <f t="shared" si="20"/>
        <v>1.0602324709411314E-2</v>
      </c>
      <c r="AJ9" s="2">
        <v>392</v>
      </c>
      <c r="AK9" s="12">
        <f t="shared" si="2"/>
        <v>125.99320498301246</v>
      </c>
      <c r="AL9" s="1">
        <v>0.92705111111111116</v>
      </c>
      <c r="AM9" s="26">
        <f t="shared" si="21"/>
        <v>117.36353340883352</v>
      </c>
      <c r="AN9" s="14">
        <f t="shared" si="22"/>
        <v>1.3528904199475068E-2</v>
      </c>
      <c r="AO9" s="2">
        <v>396</v>
      </c>
      <c r="AP9" s="12">
        <f t="shared" si="3"/>
        <v>130.84848484848484</v>
      </c>
      <c r="AQ9" s="1">
        <v>1.0410173999999999</v>
      </c>
      <c r="AR9" s="26">
        <f t="shared" si="23"/>
        <v>123.15151515151516</v>
      </c>
      <c r="AS9" s="14">
        <f t="shared" si="24"/>
        <v>1.3224009448818894E-2</v>
      </c>
      <c r="AT9" s="2">
        <v>391</v>
      </c>
      <c r="AU9" s="12">
        <f t="shared" si="4"/>
        <v>125.57142857142857</v>
      </c>
      <c r="AV9" s="1">
        <v>1.0111000000000001</v>
      </c>
      <c r="AW9" s="26">
        <f t="shared" si="25"/>
        <v>117.85714285714286</v>
      </c>
      <c r="AX9" s="14">
        <f t="shared" si="26"/>
        <v>1.4064814814814818E-2</v>
      </c>
      <c r="AY9" s="2">
        <v>368</v>
      </c>
      <c r="AZ9" s="12">
        <f t="shared" si="5"/>
        <v>122.50939226519336</v>
      </c>
      <c r="BA9" s="1">
        <v>0.96088111111111107</v>
      </c>
      <c r="BB9" s="26">
        <f t="shared" si="27"/>
        <v>114.29999999999998</v>
      </c>
      <c r="BC9" s="14">
        <f t="shared" si="28"/>
        <v>1.2888286560333809E-2</v>
      </c>
      <c r="BD9" s="2">
        <v>420</v>
      </c>
      <c r="BE9" s="12">
        <f t="shared" si="6"/>
        <v>138.74069898534384</v>
      </c>
      <c r="BF9" s="1">
        <v>1.1593883333333332</v>
      </c>
      <c r="BG9" s="26">
        <f t="shared" si="29"/>
        <v>129.93517474633595</v>
      </c>
      <c r="BH9" s="14">
        <f t="shared" si="30"/>
        <v>1.4483805454196278E-2</v>
      </c>
      <c r="BI9" s="2">
        <v>415</v>
      </c>
      <c r="BJ9" s="12">
        <f t="shared" si="7"/>
        <v>139.27666666666667</v>
      </c>
      <c r="BK9" s="1">
        <v>0.96140999999999999</v>
      </c>
      <c r="BL9" s="26">
        <f t="shared" si="31"/>
        <v>130.59833333333333</v>
      </c>
      <c r="BM9" s="14">
        <f t="shared" si="32"/>
        <v>1.335106587286345E-2</v>
      </c>
      <c r="BN9" s="2">
        <v>412</v>
      </c>
      <c r="BO9" s="12">
        <f t="shared" si="8"/>
        <v>133.99213483146067</v>
      </c>
      <c r="BP9" s="1">
        <v>0.80459000000000003</v>
      </c>
      <c r="BQ9" s="26">
        <f t="shared" si="33"/>
        <v>123.50393258426966</v>
      </c>
      <c r="BR9" s="14">
        <f t="shared" si="34"/>
        <v>1.0494648883175316E-2</v>
      </c>
      <c r="BS9" s="2">
        <v>379</v>
      </c>
      <c r="BT9" s="12">
        <f t="shared" si="9"/>
        <v>179.48469387755102</v>
      </c>
      <c r="BU9" s="1">
        <v>1.08229</v>
      </c>
      <c r="BV9" s="26">
        <f t="shared" si="35"/>
        <v>167.49744897959184</v>
      </c>
      <c r="BW9" s="14">
        <f t="shared" si="36"/>
        <v>1.0721813151734408E-2</v>
      </c>
      <c r="BX9" s="18">
        <v>346</v>
      </c>
      <c r="BY9" s="28">
        <f t="shared" si="37"/>
        <v>158.10204081632654</v>
      </c>
      <c r="BZ9" s="13">
        <v>1.0130127777777778</v>
      </c>
      <c r="CA9" s="26">
        <f t="shared" si="38"/>
        <v>148.70663265306123</v>
      </c>
      <c r="CB9" s="29">
        <f t="shared" si="39"/>
        <v>1.0963068150963894E-2</v>
      </c>
      <c r="CC9" s="7">
        <v>387</v>
      </c>
      <c r="CD9" s="28">
        <f t="shared" si="40"/>
        <v>185.6320272572402</v>
      </c>
      <c r="CE9" s="13">
        <v>1.1337809135536501</v>
      </c>
      <c r="CF9" s="26">
        <f t="shared" si="41"/>
        <v>172.32623509369677</v>
      </c>
      <c r="CG9" s="29">
        <f t="shared" si="42"/>
        <v>1.0107795204461225E-2</v>
      </c>
      <c r="CH9" s="18">
        <v>367</v>
      </c>
      <c r="CI9" s="28">
        <f t="shared" si="43"/>
        <v>173.00510204081633</v>
      </c>
      <c r="CJ9" s="13">
        <v>1.1489</v>
      </c>
      <c r="CK9" s="26">
        <f t="shared" si="44"/>
        <v>162.3137755102041</v>
      </c>
      <c r="CL9" s="29">
        <f t="shared" si="45"/>
        <v>1.2009735146743023E-2</v>
      </c>
      <c r="CM9" s="7">
        <v>376</v>
      </c>
      <c r="CN9" s="28">
        <f t="shared" si="46"/>
        <v>178.79692832764505</v>
      </c>
      <c r="CO9" s="13">
        <v>1.1489</v>
      </c>
      <c r="CP9" s="26">
        <f t="shared" si="47"/>
        <v>166.11860068259386</v>
      </c>
      <c r="CQ9" s="29">
        <f t="shared" si="48"/>
        <v>1.012751867555017E-2</v>
      </c>
      <c r="CR9" s="7">
        <v>368</v>
      </c>
      <c r="CS9" s="28">
        <f t="shared" si="49"/>
        <v>173.59556313993176</v>
      </c>
      <c r="CT9" s="13">
        <v>1.0412510000000001</v>
      </c>
      <c r="CU9" s="26">
        <f t="shared" si="50"/>
        <v>161.24232081911265</v>
      </c>
      <c r="CV9" s="29">
        <f t="shared" si="51"/>
        <v>8.9779668462494789E-3</v>
      </c>
      <c r="CW9" s="7">
        <v>418</v>
      </c>
      <c r="CX9" s="28">
        <f t="shared" si="52"/>
        <v>174.17142857142858</v>
      </c>
      <c r="CY9" s="13">
        <v>1.2939000000000001</v>
      </c>
      <c r="CZ9" s="26">
        <f t="shared" si="53"/>
        <v>163.55785714285713</v>
      </c>
      <c r="DA9" s="29">
        <f t="shared" si="54"/>
        <v>1.2135406151154181E-2</v>
      </c>
      <c r="DB9" s="18">
        <v>434</v>
      </c>
      <c r="DC9" s="28">
        <f t="shared" si="55"/>
        <v>181.81623931623932</v>
      </c>
      <c r="DD9" s="13">
        <v>1.3156000000000001</v>
      </c>
      <c r="DE9" s="26">
        <f t="shared" si="56"/>
        <v>171.77564102564105</v>
      </c>
      <c r="DF9" s="38">
        <f t="shared" si="57"/>
        <v>1.3076909980847007E-2</v>
      </c>
      <c r="DG9" s="18">
        <v>395</v>
      </c>
      <c r="DH9" s="28">
        <f t="shared" si="58"/>
        <v>124.88333333333334</v>
      </c>
      <c r="DI9" s="13">
        <v>1.319</v>
      </c>
      <c r="DJ9" s="26">
        <f t="shared" si="59"/>
        <v>115.57000000000001</v>
      </c>
      <c r="DK9" s="29">
        <f t="shared" si="60"/>
        <v>1.5590551181102363E-2</v>
      </c>
      <c r="DL9" s="18">
        <v>392</v>
      </c>
      <c r="DM9" s="28">
        <f t="shared" si="61"/>
        <v>179.88196721311476</v>
      </c>
      <c r="DN9" s="13">
        <v>1.2296</v>
      </c>
      <c r="DO9" s="26">
        <f t="shared" si="62"/>
        <v>168.01475409836067</v>
      </c>
      <c r="DP9" s="29">
        <f t="shared" si="63"/>
        <v>1.1809849426716401E-2</v>
      </c>
      <c r="DQ9" s="73">
        <v>316</v>
      </c>
      <c r="DR9" s="74">
        <f t="shared" si="10"/>
        <v>169.81100141043723</v>
      </c>
      <c r="DS9" s="75">
        <v>1.1656</v>
      </c>
      <c r="DT9" s="76">
        <f t="shared" si="64"/>
        <v>169.81100141043723</v>
      </c>
      <c r="DU9" s="29" t="e">
        <f t="shared" si="65"/>
        <v>#DIV/0!</v>
      </c>
      <c r="DV9" s="7">
        <v>385</v>
      </c>
      <c r="DW9" s="28">
        <f t="shared" si="66"/>
        <v>176.3305785123967</v>
      </c>
      <c r="DX9" s="13">
        <v>1.3723000000000001</v>
      </c>
      <c r="DY9" s="26">
        <f t="shared" si="67"/>
        <v>165.30991735537191</v>
      </c>
      <c r="DZ9" s="29">
        <f t="shared" si="68"/>
        <v>1.3787739032620911E-2</v>
      </c>
      <c r="EA9" s="18">
        <v>400</v>
      </c>
      <c r="EB9" s="28">
        <f t="shared" si="69"/>
        <v>190.5</v>
      </c>
      <c r="EC9" s="13">
        <v>1.5785</v>
      </c>
      <c r="ED9" s="26">
        <f t="shared" si="70"/>
        <v>180.34</v>
      </c>
      <c r="EE9" s="29">
        <f t="shared" si="71"/>
        <v>1.67224409448819E-2</v>
      </c>
      <c r="EF9" s="18">
        <v>367</v>
      </c>
      <c r="EG9" s="28">
        <f t="shared" si="72"/>
        <v>138.83898305084745</v>
      </c>
      <c r="EH9" s="13">
        <v>1.4950000000000001</v>
      </c>
      <c r="EI9" s="26">
        <f t="shared" si="73"/>
        <v>129.42161016949152</v>
      </c>
      <c r="EJ9" s="29">
        <f t="shared" si="74"/>
        <v>1.7122609673790791E-2</v>
      </c>
      <c r="EK9" s="18">
        <v>352</v>
      </c>
      <c r="EL9" s="28">
        <f t="shared" si="75"/>
        <v>172.08500000000001</v>
      </c>
      <c r="EM9" s="13">
        <v>1.3314999999999999</v>
      </c>
      <c r="EN9" s="26">
        <f t="shared" si="76"/>
        <v>163.19499999999999</v>
      </c>
      <c r="EO9" s="29">
        <f t="shared" si="77"/>
        <v>1.3335208098987618E-2</v>
      </c>
      <c r="EP9" s="63">
        <v>395</v>
      </c>
      <c r="EQ9" s="12">
        <f t="shared" si="78"/>
        <v>198.22297297297297</v>
      </c>
      <c r="ER9" s="1">
        <v>1.6131</v>
      </c>
      <c r="ES9" s="26">
        <f t="shared" si="79"/>
        <v>185.02956081081081</v>
      </c>
      <c r="ET9" s="14">
        <f t="shared" si="80"/>
        <v>1.2900377696690354E-2</v>
      </c>
      <c r="EU9" s="2">
        <v>375</v>
      </c>
      <c r="EV9" s="12">
        <f t="shared" si="11"/>
        <v>185.36868686868686</v>
      </c>
      <c r="EW9" s="1">
        <v>1.534</v>
      </c>
      <c r="EX9" s="26">
        <f t="shared" si="81"/>
        <v>172.54040404040404</v>
      </c>
      <c r="EY9" s="35">
        <f t="shared" si="82"/>
        <v>1.3411771653543314E-2</v>
      </c>
      <c r="EZ9" s="2">
        <v>340</v>
      </c>
      <c r="FA9" s="12">
        <f t="shared" si="12"/>
        <v>112.61083743842366</v>
      </c>
      <c r="FB9" s="1">
        <v>1.0874999999999999</v>
      </c>
      <c r="FC9" s="26">
        <f t="shared" si="83"/>
        <v>104.39963054187193</v>
      </c>
      <c r="FD9" s="35">
        <f t="shared" si="84"/>
        <v>1.7506561679790006E-2</v>
      </c>
      <c r="FE9" s="2">
        <v>345</v>
      </c>
      <c r="FF9" s="12">
        <f t="shared" si="13"/>
        <v>157.67736486486487</v>
      </c>
      <c r="FG9" s="1">
        <v>1.125</v>
      </c>
      <c r="FH9" s="26">
        <f t="shared" si="85"/>
        <v>148.02364864864865</v>
      </c>
      <c r="FI9" s="14">
        <f t="shared" si="86"/>
        <v>1.1653543307086603E-2</v>
      </c>
      <c r="FJ9" s="2">
        <v>385</v>
      </c>
      <c r="FK9" s="12">
        <f t="shared" si="14"/>
        <v>183.4206081081081</v>
      </c>
      <c r="FL9" s="1">
        <v>1.3</v>
      </c>
      <c r="FM9" s="26">
        <f t="shared" si="87"/>
        <v>170.54898648648648</v>
      </c>
      <c r="FN9" s="14">
        <f t="shared" si="88"/>
        <v>1.1167979002624681E-2</v>
      </c>
      <c r="FO9" s="2">
        <v>380</v>
      </c>
      <c r="FP9" s="12">
        <f t="shared" si="15"/>
        <v>180.20270270270271</v>
      </c>
      <c r="FQ9" s="1">
        <v>1.55</v>
      </c>
      <c r="FR9" s="26">
        <f t="shared" si="89"/>
        <v>173.7668918918919</v>
      </c>
      <c r="FS9" s="14">
        <f t="shared" si="90"/>
        <v>2.3307086614173245E-2</v>
      </c>
      <c r="FT9" s="2">
        <v>285</v>
      </c>
      <c r="FU9" s="12">
        <f t="shared" si="16"/>
        <v>103.35043988269794</v>
      </c>
      <c r="FV9" s="1">
        <v>0.82499999999999996</v>
      </c>
      <c r="FW9" s="26">
        <f t="shared" si="91"/>
        <v>94.970674486803517</v>
      </c>
      <c r="FX9" s="14">
        <f t="shared" si="92"/>
        <v>1.1933508311461071E-2</v>
      </c>
    </row>
    <row r="10" spans="2:180" x14ac:dyDescent="0.25">
      <c r="B10" s="2">
        <v>124</v>
      </c>
      <c r="C10" s="1">
        <v>1.0658213563489911</v>
      </c>
      <c r="D10" s="7">
        <f t="shared" si="93"/>
        <v>116.5</v>
      </c>
      <c r="E10" s="3">
        <v>1.4536944426030842E-2</v>
      </c>
      <c r="F10" s="62">
        <v>137</v>
      </c>
      <c r="G10" s="13">
        <v>1.3178000000000001</v>
      </c>
      <c r="H10" s="26">
        <f t="shared" si="94"/>
        <v>129.5</v>
      </c>
      <c r="I10" s="29">
        <f t="shared" si="95"/>
        <v>1.6360000000000003E-2</v>
      </c>
      <c r="J10" s="59">
        <v>139</v>
      </c>
      <c r="K10" s="13">
        <v>1.2889000000000002</v>
      </c>
      <c r="L10" s="26">
        <f t="shared" si="96"/>
        <v>131.5</v>
      </c>
      <c r="M10" s="29">
        <f t="shared" si="97"/>
        <v>1.4906666666666669E-2</v>
      </c>
      <c r="N10" s="59">
        <v>178</v>
      </c>
      <c r="O10" s="13">
        <v>1.4309000000000001</v>
      </c>
      <c r="P10" s="26">
        <f t="shared" si="98"/>
        <v>168</v>
      </c>
      <c r="Q10" s="29">
        <f t="shared" si="99"/>
        <v>1.1375000000000001E-2</v>
      </c>
      <c r="R10" s="59">
        <v>141</v>
      </c>
      <c r="S10" s="13">
        <v>1.3370199999999999</v>
      </c>
      <c r="T10" s="26">
        <f t="shared" si="100"/>
        <v>135</v>
      </c>
      <c r="U10" s="29">
        <f t="shared" si="101"/>
        <v>1.7874999999999992E-2</v>
      </c>
      <c r="V10" s="52">
        <v>140</v>
      </c>
      <c r="W10" s="1">
        <v>1.1564049999999999</v>
      </c>
      <c r="X10" s="26">
        <f t="shared" si="102"/>
        <v>132.5</v>
      </c>
      <c r="Y10" s="14">
        <f t="shared" si="103"/>
        <v>1.1439999999999999E-2</v>
      </c>
      <c r="Z10" s="2">
        <v>437</v>
      </c>
      <c r="AA10" s="12">
        <f t="shared" si="0"/>
        <v>143.88603351955308</v>
      </c>
      <c r="AB10" s="1">
        <v>1.3122849999999999</v>
      </c>
      <c r="AC10" s="26">
        <f t="shared" si="17"/>
        <v>137.28770949720672</v>
      </c>
      <c r="AD10" s="14">
        <f t="shared" si="18"/>
        <v>1.3779509214574003E-2</v>
      </c>
      <c r="AE10" s="2">
        <v>430</v>
      </c>
      <c r="AF10" s="12">
        <f t="shared" si="1"/>
        <v>140.95291479820628</v>
      </c>
      <c r="AG10" s="1">
        <v>1.1678999999999999</v>
      </c>
      <c r="AH10" s="26">
        <f t="shared" si="19"/>
        <v>134.54596412556054</v>
      </c>
      <c r="AI10" s="14">
        <f t="shared" si="20"/>
        <v>1.5615853018372721E-2</v>
      </c>
      <c r="AJ10" s="2">
        <v>418</v>
      </c>
      <c r="AK10" s="12">
        <f t="shared" si="2"/>
        <v>137.21177802944507</v>
      </c>
      <c r="AL10" s="1">
        <v>1.0648777777777778</v>
      </c>
      <c r="AM10" s="26">
        <f t="shared" si="21"/>
        <v>131.60249150622877</v>
      </c>
      <c r="AN10" s="14">
        <f t="shared" si="22"/>
        <v>1.2285579110303525E-2</v>
      </c>
      <c r="AO10" s="2">
        <v>433</v>
      </c>
      <c r="AP10" s="12">
        <f t="shared" si="3"/>
        <v>146.67003367003369</v>
      </c>
      <c r="AQ10" s="1">
        <v>1.2328725999999999</v>
      </c>
      <c r="AR10" s="26">
        <f t="shared" si="23"/>
        <v>138.75925925925927</v>
      </c>
      <c r="AS10" s="14">
        <f t="shared" si="24"/>
        <v>1.2126195871461996E-2</v>
      </c>
      <c r="AT10" s="2">
        <v>426</v>
      </c>
      <c r="AU10" s="12">
        <f t="shared" si="4"/>
        <v>140.57142857142856</v>
      </c>
      <c r="AV10" s="1">
        <v>1.2353000000000001</v>
      </c>
      <c r="AW10" s="26">
        <f t="shared" si="25"/>
        <v>133.07142857142856</v>
      </c>
      <c r="AX10" s="14">
        <f t="shared" si="26"/>
        <v>1.4946666666666678E-2</v>
      </c>
      <c r="AY10" s="2">
        <v>411</v>
      </c>
      <c r="AZ10" s="12">
        <f t="shared" si="5"/>
        <v>140.61215469613259</v>
      </c>
      <c r="BA10" s="1">
        <v>1.200102361111111</v>
      </c>
      <c r="BB10" s="26">
        <f t="shared" si="27"/>
        <v>131.56077348066299</v>
      </c>
      <c r="BC10" s="14">
        <f t="shared" si="28"/>
        <v>1.3214626823536583E-2</v>
      </c>
      <c r="BD10" s="2">
        <v>464</v>
      </c>
      <c r="BE10" s="12">
        <f t="shared" si="6"/>
        <v>157.64036076662907</v>
      </c>
      <c r="BF10" s="1">
        <v>1.4351995833333333</v>
      </c>
      <c r="BG10" s="26">
        <f t="shared" si="29"/>
        <v>148.19052987598644</v>
      </c>
      <c r="BH10" s="14">
        <f t="shared" si="30"/>
        <v>1.4593448982939634E-2</v>
      </c>
      <c r="BI10" s="2">
        <v>446</v>
      </c>
      <c r="BJ10" s="12">
        <f t="shared" si="7"/>
        <v>152.4</v>
      </c>
      <c r="BK10" s="1">
        <v>1.1408400000000001</v>
      </c>
      <c r="BL10" s="26">
        <f t="shared" si="31"/>
        <v>145.83833333333334</v>
      </c>
      <c r="BM10" s="14">
        <f t="shared" si="32"/>
        <v>1.3672593345186695E-2</v>
      </c>
      <c r="BN10" s="2">
        <v>469</v>
      </c>
      <c r="BO10" s="12">
        <f t="shared" si="8"/>
        <v>158.3932584269663</v>
      </c>
      <c r="BP10" s="1">
        <v>0.99387000000000003</v>
      </c>
      <c r="BQ10" s="26">
        <f t="shared" si="33"/>
        <v>146.19269662921349</v>
      </c>
      <c r="BR10" s="14">
        <f t="shared" si="34"/>
        <v>7.7570198462034333E-3</v>
      </c>
      <c r="BS10" s="2">
        <v>408</v>
      </c>
      <c r="BT10" s="12">
        <f t="shared" si="9"/>
        <v>198.27551020408166</v>
      </c>
      <c r="BU10" s="1">
        <v>1.3157700000000001</v>
      </c>
      <c r="BV10" s="26">
        <f t="shared" si="35"/>
        <v>188.88010204081633</v>
      </c>
      <c r="BW10" s="14">
        <f t="shared" si="36"/>
        <v>1.2425218571816448E-2</v>
      </c>
      <c r="BX10" s="18">
        <v>379</v>
      </c>
      <c r="BY10" s="28">
        <f t="shared" si="37"/>
        <v>179.48469387755102</v>
      </c>
      <c r="BZ10" s="13">
        <v>1.2612527777777778</v>
      </c>
      <c r="CA10" s="26">
        <f t="shared" si="38"/>
        <v>168.79336734693879</v>
      </c>
      <c r="CB10" s="29">
        <f t="shared" si="39"/>
        <v>1.1609410641851588E-2</v>
      </c>
      <c r="CC10" s="7">
        <v>417</v>
      </c>
      <c r="CD10" s="28">
        <f t="shared" si="40"/>
        <v>205.10391822827938</v>
      </c>
      <c r="CE10" s="13">
        <v>1.37289653855365</v>
      </c>
      <c r="CF10" s="26">
        <f t="shared" si="41"/>
        <v>195.36797274275978</v>
      </c>
      <c r="CG10" s="29">
        <f t="shared" si="42"/>
        <v>1.2280041283902006E-2</v>
      </c>
      <c r="CH10" s="18">
        <v>405</v>
      </c>
      <c r="CI10" s="28">
        <f t="shared" si="43"/>
        <v>197.62755102040816</v>
      </c>
      <c r="CJ10" s="13">
        <v>1.3808</v>
      </c>
      <c r="CK10" s="26">
        <f t="shared" si="44"/>
        <v>185.31632653061223</v>
      </c>
      <c r="CL10" s="29">
        <f t="shared" si="45"/>
        <v>9.4182345627849152E-3</v>
      </c>
      <c r="CM10" s="7">
        <v>406</v>
      </c>
      <c r="CN10" s="28">
        <f t="shared" si="46"/>
        <v>198.30204778156997</v>
      </c>
      <c r="CO10" s="13">
        <v>1.3808</v>
      </c>
      <c r="CP10" s="26">
        <f t="shared" si="47"/>
        <v>188.54948805460751</v>
      </c>
      <c r="CQ10" s="29">
        <f t="shared" si="48"/>
        <v>1.1889186351706034E-2</v>
      </c>
      <c r="CR10" s="7">
        <v>404</v>
      </c>
      <c r="CS10" s="28">
        <f t="shared" si="49"/>
        <v>197.00170648464166</v>
      </c>
      <c r="CT10" s="13">
        <v>1.3136240000000001</v>
      </c>
      <c r="CU10" s="26">
        <f t="shared" si="50"/>
        <v>185.29863481228671</v>
      </c>
      <c r="CV10" s="29">
        <f t="shared" si="51"/>
        <v>1.1636816710411195E-2</v>
      </c>
      <c r="CW10" s="7">
        <v>440</v>
      </c>
      <c r="CX10" s="28">
        <f t="shared" si="52"/>
        <v>186.14571428571426</v>
      </c>
      <c r="CY10" s="13">
        <v>1.5601</v>
      </c>
      <c r="CZ10" s="26">
        <f t="shared" si="53"/>
        <v>180.15857142857141</v>
      </c>
      <c r="DA10" s="29">
        <f t="shared" si="54"/>
        <v>2.2230971128608976E-2</v>
      </c>
      <c r="DB10" s="18">
        <v>450</v>
      </c>
      <c r="DC10" s="28">
        <f t="shared" si="55"/>
        <v>190.5</v>
      </c>
      <c r="DD10" s="13">
        <v>1.5394000000000001</v>
      </c>
      <c r="DE10" s="26">
        <f t="shared" si="56"/>
        <v>186.15811965811966</v>
      </c>
      <c r="DF10" s="38">
        <f t="shared" si="57"/>
        <v>2.5772244094488195E-2</v>
      </c>
      <c r="DG10" s="18">
        <v>411</v>
      </c>
      <c r="DH10" s="28">
        <f t="shared" si="58"/>
        <v>131.65666666666667</v>
      </c>
      <c r="DI10" s="13">
        <v>1.5998000000000001</v>
      </c>
      <c r="DJ10" s="26">
        <f t="shared" si="59"/>
        <v>128.27000000000001</v>
      </c>
      <c r="DK10" s="29">
        <f t="shared" si="60"/>
        <v>4.1456692913385891E-2</v>
      </c>
      <c r="DL10" s="18">
        <v>410</v>
      </c>
      <c r="DM10" s="28">
        <f t="shared" si="61"/>
        <v>191.12459016393441</v>
      </c>
      <c r="DN10" s="13">
        <v>1.5607</v>
      </c>
      <c r="DO10" s="26">
        <f t="shared" si="62"/>
        <v>185.50327868852457</v>
      </c>
      <c r="DP10" s="29">
        <f t="shared" si="63"/>
        <v>2.945042286380874E-2</v>
      </c>
      <c r="DQ10" s="18">
        <v>353</v>
      </c>
      <c r="DR10" s="28">
        <f t="shared" si="10"/>
        <v>189.69393511988716</v>
      </c>
      <c r="DS10" s="13">
        <v>1.1011</v>
      </c>
      <c r="DT10" s="26">
        <f t="shared" si="64"/>
        <v>179.75246826516218</v>
      </c>
      <c r="DU10" s="29">
        <f t="shared" si="65"/>
        <v>-3.2439880825707599E-3</v>
      </c>
      <c r="DV10" s="7">
        <v>405</v>
      </c>
      <c r="DW10" s="28">
        <f t="shared" si="66"/>
        <v>188.92561983471074</v>
      </c>
      <c r="DX10" s="13">
        <v>1.6989000000000001</v>
      </c>
      <c r="DY10" s="26">
        <f t="shared" si="67"/>
        <v>182.62809917355372</v>
      </c>
      <c r="DZ10" s="29">
        <f t="shared" si="68"/>
        <v>2.593083989501313E-2</v>
      </c>
      <c r="EA10" s="18">
        <v>418</v>
      </c>
      <c r="EB10" s="28">
        <f t="shared" si="69"/>
        <v>201.93</v>
      </c>
      <c r="EC10" s="13">
        <v>1.9172</v>
      </c>
      <c r="ED10" s="26">
        <f t="shared" si="70"/>
        <v>196.215</v>
      </c>
      <c r="EE10" s="29">
        <f t="shared" si="71"/>
        <v>2.9632545931758514E-2</v>
      </c>
      <c r="EF10" s="18">
        <v>398</v>
      </c>
      <c r="EG10" s="28">
        <f t="shared" si="72"/>
        <v>155.52118644067795</v>
      </c>
      <c r="EH10" s="13">
        <v>1.7894000000000001</v>
      </c>
      <c r="EI10" s="26">
        <f t="shared" si="73"/>
        <v>147.18008474576271</v>
      </c>
      <c r="EJ10" s="29">
        <f t="shared" si="74"/>
        <v>1.7647548895097794E-2</v>
      </c>
      <c r="EK10" s="18">
        <v>385</v>
      </c>
      <c r="EL10" s="28">
        <f t="shared" si="75"/>
        <v>193.04000000000002</v>
      </c>
      <c r="EM10" s="13">
        <v>1.6040000000000001</v>
      </c>
      <c r="EN10" s="26">
        <f t="shared" si="76"/>
        <v>182.5625</v>
      </c>
      <c r="EO10" s="29">
        <f t="shared" si="77"/>
        <v>1.3004056311142926E-2</v>
      </c>
      <c r="EP10" s="63">
        <v>414</v>
      </c>
      <c r="EQ10" s="12">
        <f t="shared" si="78"/>
        <v>210.45101351351354</v>
      </c>
      <c r="ER10" s="1">
        <v>1.8811</v>
      </c>
      <c r="ES10" s="26">
        <f t="shared" si="79"/>
        <v>204.33699324324326</v>
      </c>
      <c r="ET10" s="14">
        <f t="shared" si="80"/>
        <v>2.1916839342450551E-2</v>
      </c>
      <c r="EU10" s="2">
        <v>408</v>
      </c>
      <c r="EV10" s="12">
        <f t="shared" si="11"/>
        <v>206.53535353535352</v>
      </c>
      <c r="EW10" s="1">
        <v>1.8672</v>
      </c>
      <c r="EX10" s="26">
        <f t="shared" si="81"/>
        <v>195.95202020202021</v>
      </c>
      <c r="EY10" s="35">
        <f t="shared" si="82"/>
        <v>1.5741732283464573E-2</v>
      </c>
      <c r="EZ10" s="2">
        <v>371</v>
      </c>
      <c r="FA10" s="12">
        <f t="shared" si="12"/>
        <v>127.1564039408867</v>
      </c>
      <c r="FB10" s="1">
        <v>1.3125</v>
      </c>
      <c r="FC10" s="26">
        <f t="shared" si="83"/>
        <v>119.88362068965517</v>
      </c>
      <c r="FD10" s="35">
        <f t="shared" si="84"/>
        <v>1.5468630937261888E-2</v>
      </c>
      <c r="FE10" s="2">
        <v>370</v>
      </c>
      <c r="FF10" s="12">
        <f t="shared" si="13"/>
        <v>173.7668918918919</v>
      </c>
      <c r="FG10" s="1">
        <v>1.325</v>
      </c>
      <c r="FH10" s="26">
        <f t="shared" si="85"/>
        <v>165.72212837837839</v>
      </c>
      <c r="FI10" s="14">
        <f t="shared" si="86"/>
        <v>1.2430446194225715E-2</v>
      </c>
      <c r="FJ10" s="2">
        <v>415</v>
      </c>
      <c r="FK10" s="12">
        <f t="shared" si="14"/>
        <v>202.72804054054055</v>
      </c>
      <c r="FL10" s="1">
        <v>1.6</v>
      </c>
      <c r="FM10" s="26">
        <f t="shared" si="87"/>
        <v>193.07432432432432</v>
      </c>
      <c r="FN10" s="14">
        <f t="shared" si="88"/>
        <v>1.5538057742782141E-2</v>
      </c>
      <c r="FO10" s="2">
        <v>402.5</v>
      </c>
      <c r="FP10" s="12">
        <f t="shared" si="15"/>
        <v>194.68327702702703</v>
      </c>
      <c r="FQ10" s="1">
        <v>1.75</v>
      </c>
      <c r="FR10" s="26">
        <f t="shared" si="89"/>
        <v>187.44298986486487</v>
      </c>
      <c r="FS10" s="14">
        <f t="shared" si="90"/>
        <v>1.3811606882473022E-2</v>
      </c>
      <c r="FT10" s="2">
        <v>310</v>
      </c>
      <c r="FU10" s="12">
        <f t="shared" si="16"/>
        <v>117.31671554252199</v>
      </c>
      <c r="FV10" s="1">
        <v>1.0249999999999999</v>
      </c>
      <c r="FW10" s="26">
        <f t="shared" si="91"/>
        <v>110.33357771260997</v>
      </c>
      <c r="FX10" s="14">
        <f t="shared" si="92"/>
        <v>1.4320209973753275E-2</v>
      </c>
    </row>
    <row r="11" spans="2:180" x14ac:dyDescent="0.25">
      <c r="B11" s="2">
        <v>137</v>
      </c>
      <c r="C11" s="1">
        <v>1.2710094491630011</v>
      </c>
      <c r="D11" s="7">
        <f t="shared" si="93"/>
        <v>130.5</v>
      </c>
      <c r="E11" s="3">
        <v>1.5783699447231528E-2</v>
      </c>
      <c r="F11" s="62">
        <v>149</v>
      </c>
      <c r="G11" s="13">
        <v>1.5257000000000001</v>
      </c>
      <c r="H11" s="26">
        <f t="shared" si="94"/>
        <v>143</v>
      </c>
      <c r="I11" s="29">
        <f t="shared" si="95"/>
        <v>1.7324999999999997E-2</v>
      </c>
      <c r="J11" s="59">
        <v>154</v>
      </c>
      <c r="K11" s="13">
        <v>1.5608000000000002</v>
      </c>
      <c r="L11" s="26">
        <f t="shared" si="96"/>
        <v>146.5</v>
      </c>
      <c r="M11" s="29">
        <f t="shared" si="97"/>
        <v>1.8126666666666669E-2</v>
      </c>
      <c r="N11" s="59">
        <v>196</v>
      </c>
      <c r="O11" s="13">
        <v>1.6456</v>
      </c>
      <c r="P11" s="26">
        <f t="shared" si="98"/>
        <v>187</v>
      </c>
      <c r="Q11" s="29">
        <f t="shared" si="99"/>
        <v>1.1927777777777772E-2</v>
      </c>
      <c r="R11" s="59">
        <v>153</v>
      </c>
      <c r="S11" s="13">
        <v>1.5665199999999999</v>
      </c>
      <c r="T11" s="26">
        <f t="shared" si="100"/>
        <v>147</v>
      </c>
      <c r="U11" s="29">
        <f t="shared" si="101"/>
        <v>1.9125000000000003E-2</v>
      </c>
      <c r="V11" s="52">
        <v>156</v>
      </c>
      <c r="W11" s="1">
        <v>1.311105</v>
      </c>
      <c r="X11" s="26">
        <f t="shared" si="102"/>
        <v>148</v>
      </c>
      <c r="Y11" s="14">
        <f t="shared" si="103"/>
        <v>9.6687500000000037E-3</v>
      </c>
      <c r="Z11" s="2">
        <v>472</v>
      </c>
      <c r="AA11" s="12">
        <f t="shared" si="0"/>
        <v>158.7854748603352</v>
      </c>
      <c r="AB11" s="1">
        <v>1.55097</v>
      </c>
      <c r="AC11" s="26">
        <f t="shared" si="17"/>
        <v>151.33575418994414</v>
      </c>
      <c r="AD11" s="14">
        <f t="shared" si="18"/>
        <v>1.6019728158980135E-2</v>
      </c>
      <c r="AE11" s="2">
        <v>470</v>
      </c>
      <c r="AF11" s="12">
        <f t="shared" si="1"/>
        <v>158.03811659192823</v>
      </c>
      <c r="AG11" s="1">
        <v>1.3781999999999999</v>
      </c>
      <c r="AH11" s="26">
        <f t="shared" si="19"/>
        <v>149.49551569506724</v>
      </c>
      <c r="AI11" s="14">
        <f t="shared" si="20"/>
        <v>1.2308897637795288E-2</v>
      </c>
      <c r="AJ11" s="2">
        <v>449</v>
      </c>
      <c r="AK11" s="12">
        <f t="shared" si="2"/>
        <v>150.58776896942243</v>
      </c>
      <c r="AL11" s="1">
        <v>1.2391544444444444</v>
      </c>
      <c r="AM11" s="26">
        <f t="shared" si="21"/>
        <v>143.89977349943376</v>
      </c>
      <c r="AN11" s="14">
        <f t="shared" si="22"/>
        <v>1.3029065842576121E-2</v>
      </c>
      <c r="AO11" s="2">
        <v>463</v>
      </c>
      <c r="AP11" s="12">
        <f t="shared" si="3"/>
        <v>159.49831649831648</v>
      </c>
      <c r="AQ11" s="1">
        <v>1.4277037999999997</v>
      </c>
      <c r="AR11" s="26">
        <f t="shared" si="23"/>
        <v>153.08417508417509</v>
      </c>
      <c r="AS11" s="14">
        <f t="shared" si="24"/>
        <v>1.5187628976377982E-2</v>
      </c>
      <c r="AT11" s="2">
        <v>502</v>
      </c>
      <c r="AU11" s="12">
        <f t="shared" si="4"/>
        <v>173.14285714285714</v>
      </c>
      <c r="AV11" s="1">
        <v>1.4782000000000002</v>
      </c>
      <c r="AW11" s="26">
        <f t="shared" si="25"/>
        <v>156.85714285714283</v>
      </c>
      <c r="AX11" s="14">
        <f t="shared" si="26"/>
        <v>7.4574561403508779E-3</v>
      </c>
      <c r="AY11" s="2">
        <v>455</v>
      </c>
      <c r="AZ11" s="12">
        <f t="shared" si="5"/>
        <v>159.13591160220994</v>
      </c>
      <c r="BA11" s="1">
        <v>1.426378611111111</v>
      </c>
      <c r="BB11" s="26">
        <f t="shared" si="27"/>
        <v>149.87403314917128</v>
      </c>
      <c r="BC11" s="14">
        <f t="shared" si="28"/>
        <v>1.221546207647339E-2</v>
      </c>
      <c r="BD11" s="2">
        <v>505</v>
      </c>
      <c r="BE11" s="12">
        <f t="shared" si="6"/>
        <v>175.25140924464486</v>
      </c>
      <c r="BF11" s="1">
        <v>1.6923829166666666</v>
      </c>
      <c r="BG11" s="26">
        <f t="shared" si="29"/>
        <v>166.44588500563697</v>
      </c>
      <c r="BH11" s="14">
        <f t="shared" si="30"/>
        <v>1.4603521968290544E-2</v>
      </c>
      <c r="BI11" s="2">
        <v>479</v>
      </c>
      <c r="BJ11" s="12">
        <f t="shared" si="7"/>
        <v>166.37</v>
      </c>
      <c r="BK11" s="1">
        <v>1.33677</v>
      </c>
      <c r="BL11" s="26">
        <f t="shared" si="31"/>
        <v>159.38499999999999</v>
      </c>
      <c r="BM11" s="14">
        <f t="shared" si="32"/>
        <v>1.4025053686471006E-2</v>
      </c>
      <c r="BN11" s="2">
        <v>520</v>
      </c>
      <c r="BO11" s="12">
        <f t="shared" si="8"/>
        <v>180.2258426966292</v>
      </c>
      <c r="BP11" s="1">
        <v>1.18824</v>
      </c>
      <c r="BQ11" s="26">
        <f t="shared" si="33"/>
        <v>169.30955056179775</v>
      </c>
      <c r="BR11" s="14">
        <f t="shared" si="34"/>
        <v>8.902748185888534E-3</v>
      </c>
      <c r="BS11" s="2">
        <v>427</v>
      </c>
      <c r="BT11" s="12">
        <f t="shared" si="9"/>
        <v>210.58673469387756</v>
      </c>
      <c r="BU11" s="1">
        <v>1.54451</v>
      </c>
      <c r="BV11" s="26">
        <f t="shared" si="35"/>
        <v>204.43112244897961</v>
      </c>
      <c r="BW11" s="14">
        <f t="shared" si="36"/>
        <v>1.8579792789059277E-2</v>
      </c>
      <c r="BX11" s="18">
        <v>405</v>
      </c>
      <c r="BY11" s="28">
        <f t="shared" si="37"/>
        <v>196.33163265306121</v>
      </c>
      <c r="BZ11" s="13">
        <v>1.4751083333333332</v>
      </c>
      <c r="CA11" s="26">
        <f t="shared" si="38"/>
        <v>187.90816326530611</v>
      </c>
      <c r="CB11" s="29">
        <f t="shared" si="39"/>
        <v>1.2694030553873085E-2</v>
      </c>
      <c r="CC11" s="7">
        <v>434</v>
      </c>
      <c r="CD11" s="28">
        <f t="shared" si="40"/>
        <v>216.13798977853492</v>
      </c>
      <c r="CE11" s="13">
        <v>1.624429871886983</v>
      </c>
      <c r="CF11" s="26">
        <f t="shared" si="41"/>
        <v>210.62095400340715</v>
      </c>
      <c r="CG11" s="29">
        <f t="shared" si="42"/>
        <v>2.2796057845710434E-2</v>
      </c>
      <c r="CH11" s="18">
        <v>429</v>
      </c>
      <c r="CI11" s="28">
        <f t="shared" si="43"/>
        <v>213.17857142857144</v>
      </c>
      <c r="CJ11" s="13">
        <v>1.6153999999999999</v>
      </c>
      <c r="CK11" s="26">
        <f t="shared" si="44"/>
        <v>205.40306122448982</v>
      </c>
      <c r="CL11" s="29">
        <f t="shared" si="45"/>
        <v>1.5085826771653522E-2</v>
      </c>
      <c r="CM11" s="7">
        <v>427</v>
      </c>
      <c r="CN11" s="28">
        <f t="shared" si="46"/>
        <v>211.95563139931738</v>
      </c>
      <c r="CO11" s="13">
        <v>1.6153999999999999</v>
      </c>
      <c r="CP11" s="26">
        <f t="shared" si="47"/>
        <v>205.12883959044368</v>
      </c>
      <c r="CQ11" s="29">
        <f t="shared" si="48"/>
        <v>1.7182302212223499E-2</v>
      </c>
      <c r="CR11" s="7">
        <v>427</v>
      </c>
      <c r="CS11" s="28">
        <f t="shared" si="49"/>
        <v>211.95563139931738</v>
      </c>
      <c r="CT11" s="13">
        <v>1.5457240000000001</v>
      </c>
      <c r="CU11" s="26">
        <f t="shared" si="50"/>
        <v>204.47866894197952</v>
      </c>
      <c r="CV11" s="29">
        <f t="shared" si="51"/>
        <v>1.5521008786945154E-2</v>
      </c>
      <c r="CW11" s="7">
        <v>464</v>
      </c>
      <c r="CX11" s="28">
        <f t="shared" si="52"/>
        <v>199.20857142857145</v>
      </c>
      <c r="CY11" s="13">
        <v>1.8307</v>
      </c>
      <c r="CZ11" s="26">
        <f t="shared" si="53"/>
        <v>192.67714285714285</v>
      </c>
      <c r="DA11" s="29">
        <f t="shared" si="54"/>
        <v>2.0715223097112795E-2</v>
      </c>
      <c r="DB11" s="18">
        <v>475</v>
      </c>
      <c r="DC11" s="28">
        <f t="shared" si="55"/>
        <v>204.06837606837607</v>
      </c>
      <c r="DD11" s="13">
        <v>1.8053999999999999</v>
      </c>
      <c r="DE11" s="26">
        <f t="shared" si="56"/>
        <v>197.28418803418805</v>
      </c>
      <c r="DF11" s="38">
        <f t="shared" si="57"/>
        <v>1.9604409448818881E-2</v>
      </c>
      <c r="DG11" s="18">
        <v>438</v>
      </c>
      <c r="DH11" s="28">
        <f t="shared" si="58"/>
        <v>143.08666666666664</v>
      </c>
      <c r="DI11" s="13">
        <v>1.93438</v>
      </c>
      <c r="DJ11" s="26">
        <f t="shared" si="59"/>
        <v>137.37166666666667</v>
      </c>
      <c r="DK11" s="29">
        <f t="shared" si="60"/>
        <v>2.9272090988626466E-2</v>
      </c>
      <c r="DL11" s="18">
        <v>431</v>
      </c>
      <c r="DM11" s="28">
        <f t="shared" si="61"/>
        <v>204.24098360655736</v>
      </c>
      <c r="DN11" s="13">
        <v>1.8263</v>
      </c>
      <c r="DO11" s="26">
        <f t="shared" si="62"/>
        <v>197.68278688524589</v>
      </c>
      <c r="DP11" s="29">
        <f t="shared" si="63"/>
        <v>2.0249468816397956E-2</v>
      </c>
      <c r="DQ11" s="18">
        <v>393</v>
      </c>
      <c r="DR11" s="28">
        <f t="shared" si="10"/>
        <v>211.18899858956277</v>
      </c>
      <c r="DS11" s="13">
        <v>1.3688</v>
      </c>
      <c r="DT11" s="26">
        <f t="shared" si="64"/>
        <v>200.44146685472498</v>
      </c>
      <c r="DU11" s="29">
        <f t="shared" si="65"/>
        <v>1.245402230971128E-2</v>
      </c>
      <c r="DV11" s="7">
        <v>426</v>
      </c>
      <c r="DW11" s="28">
        <f t="shared" si="66"/>
        <v>202.15041322314048</v>
      </c>
      <c r="DX11" s="13">
        <v>2.0007000000000001</v>
      </c>
      <c r="DY11" s="26">
        <f t="shared" si="67"/>
        <v>195.5380165289256</v>
      </c>
      <c r="DZ11" s="29">
        <f t="shared" si="68"/>
        <v>2.282077240344961E-2</v>
      </c>
      <c r="EA11" s="18">
        <v>439</v>
      </c>
      <c r="EB11" s="28">
        <f t="shared" si="69"/>
        <v>215.26499999999999</v>
      </c>
      <c r="EC11" s="13">
        <v>2.2566999999999999</v>
      </c>
      <c r="ED11" s="26">
        <f t="shared" si="70"/>
        <v>208.5975</v>
      </c>
      <c r="EE11" s="29">
        <f t="shared" si="71"/>
        <v>2.5459317585301868E-2</v>
      </c>
      <c r="EF11" s="18">
        <v>428</v>
      </c>
      <c r="EG11" s="28">
        <f t="shared" si="72"/>
        <v>171.66525423728814</v>
      </c>
      <c r="EH11" s="13">
        <v>2.0863999999999998</v>
      </c>
      <c r="EI11" s="26">
        <f t="shared" si="73"/>
        <v>163.59322033898303</v>
      </c>
      <c r="EJ11" s="29">
        <f t="shared" si="74"/>
        <v>1.8396850393700748E-2</v>
      </c>
      <c r="EK11" s="18">
        <v>407</v>
      </c>
      <c r="EL11" s="28">
        <f t="shared" si="75"/>
        <v>207.01</v>
      </c>
      <c r="EM11" s="13">
        <v>1.8741000000000001</v>
      </c>
      <c r="EN11" s="26">
        <f t="shared" si="76"/>
        <v>200.02500000000001</v>
      </c>
      <c r="EO11" s="29">
        <f t="shared" si="77"/>
        <v>1.9334287759484651E-2</v>
      </c>
      <c r="EP11" s="63">
        <v>434</v>
      </c>
      <c r="EQ11" s="12">
        <f t="shared" si="78"/>
        <v>223.32263513513516</v>
      </c>
      <c r="ER11" s="1">
        <v>2.2138</v>
      </c>
      <c r="ES11" s="26">
        <f t="shared" si="79"/>
        <v>216.88682432432435</v>
      </c>
      <c r="ET11" s="14">
        <f t="shared" si="80"/>
        <v>2.5847559055118124E-2</v>
      </c>
      <c r="EU11" s="2">
        <v>422</v>
      </c>
      <c r="EV11" s="12">
        <f t="shared" si="11"/>
        <v>215.5151515151515</v>
      </c>
      <c r="EW11" s="1">
        <v>2.1901000000000002</v>
      </c>
      <c r="EX11" s="26">
        <f t="shared" si="81"/>
        <v>211.02525252525251</v>
      </c>
      <c r="EY11" s="35">
        <f t="shared" si="82"/>
        <v>3.5958492688413973E-2</v>
      </c>
      <c r="EZ11" s="2">
        <v>402.5</v>
      </c>
      <c r="FA11" s="12">
        <f t="shared" si="12"/>
        <v>141.9365763546798</v>
      </c>
      <c r="FB11" s="1">
        <v>1.5874999999999999</v>
      </c>
      <c r="FC11" s="26">
        <f t="shared" si="83"/>
        <v>134.54649014778326</v>
      </c>
      <c r="FD11" s="35">
        <f t="shared" si="84"/>
        <v>1.860600758238554E-2</v>
      </c>
      <c r="FE11" s="2">
        <v>397.5</v>
      </c>
      <c r="FF11" s="12">
        <f t="shared" si="13"/>
        <v>191.46537162162161</v>
      </c>
      <c r="FG11" s="1">
        <v>1.55</v>
      </c>
      <c r="FH11" s="26">
        <f t="shared" si="85"/>
        <v>182.61613175675677</v>
      </c>
      <c r="FI11" s="14">
        <f t="shared" si="86"/>
        <v>1.2712956335003597E-2</v>
      </c>
      <c r="FJ11" s="2">
        <v>430</v>
      </c>
      <c r="FK11" s="12">
        <f t="shared" si="14"/>
        <v>212.38175675675677</v>
      </c>
      <c r="FL11" s="1">
        <v>1.875</v>
      </c>
      <c r="FM11" s="26">
        <f t="shared" si="87"/>
        <v>207.55489864864865</v>
      </c>
      <c r="FN11" s="14">
        <f t="shared" si="88"/>
        <v>2.8486439195100577E-2</v>
      </c>
      <c r="FO11" s="2">
        <v>422.5</v>
      </c>
      <c r="FP11" s="12">
        <f t="shared" si="15"/>
        <v>207.55489864864865</v>
      </c>
      <c r="FQ11" s="1">
        <v>2.0375000000000001</v>
      </c>
      <c r="FR11" s="26">
        <f t="shared" si="89"/>
        <v>201.11908783783784</v>
      </c>
      <c r="FS11" s="14">
        <f t="shared" si="90"/>
        <v>2.2335958005249363E-2</v>
      </c>
      <c r="FT11" s="2">
        <v>320</v>
      </c>
      <c r="FU11" s="12">
        <f t="shared" si="16"/>
        <v>122.90322580645162</v>
      </c>
      <c r="FV11" s="1">
        <v>1.0874999999999999</v>
      </c>
      <c r="FW11" s="26">
        <f t="shared" si="91"/>
        <v>120.1099706744868</v>
      </c>
      <c r="FX11" s="14">
        <f t="shared" si="92"/>
        <v>1.1187664041994737E-2</v>
      </c>
    </row>
    <row r="12" spans="2:180" x14ac:dyDescent="0.25">
      <c r="B12" s="2">
        <v>149</v>
      </c>
      <c r="C12" s="1">
        <v>1.4804953610855838</v>
      </c>
      <c r="D12" s="7">
        <f t="shared" si="93"/>
        <v>143</v>
      </c>
      <c r="E12" s="3">
        <v>1.7457159326881886E-2</v>
      </c>
      <c r="F12" s="62">
        <v>161</v>
      </c>
      <c r="G12" s="13">
        <v>1.7363</v>
      </c>
      <c r="H12" s="26">
        <f t="shared" si="94"/>
        <v>155</v>
      </c>
      <c r="I12" s="29">
        <f t="shared" si="95"/>
        <v>1.7549999999999993E-2</v>
      </c>
      <c r="J12" s="59">
        <v>169</v>
      </c>
      <c r="K12" s="13">
        <v>1.8403000000000003</v>
      </c>
      <c r="L12" s="26">
        <f t="shared" si="96"/>
        <v>161.5</v>
      </c>
      <c r="M12" s="29">
        <f t="shared" si="97"/>
        <v>1.8633333333333339E-2</v>
      </c>
      <c r="N12" s="59">
        <v>208</v>
      </c>
      <c r="O12" s="13">
        <v>1.8237999999999999</v>
      </c>
      <c r="P12" s="26">
        <f t="shared" si="98"/>
        <v>202</v>
      </c>
      <c r="Q12" s="29">
        <f t="shared" si="99"/>
        <v>1.4849999999999993E-2</v>
      </c>
      <c r="R12" s="59">
        <v>165</v>
      </c>
      <c r="S12" s="13">
        <v>1.8131199999999998</v>
      </c>
      <c r="T12" s="26">
        <f t="shared" si="100"/>
        <v>159</v>
      </c>
      <c r="U12" s="29">
        <f t="shared" si="101"/>
        <v>2.0549999999999995E-2</v>
      </c>
      <c r="V12" s="52">
        <v>171</v>
      </c>
      <c r="W12" s="1">
        <v>1.5550416666666667</v>
      </c>
      <c r="X12" s="26">
        <f t="shared" si="102"/>
        <v>163.5</v>
      </c>
      <c r="Y12" s="14">
        <f t="shared" si="103"/>
        <v>1.6262444444444447E-2</v>
      </c>
      <c r="Z12" s="2">
        <v>506</v>
      </c>
      <c r="AA12" s="12">
        <f t="shared" si="0"/>
        <v>173.25921787709498</v>
      </c>
      <c r="AB12" s="1">
        <v>1.7947766666666667</v>
      </c>
      <c r="AC12" s="26">
        <f t="shared" si="17"/>
        <v>166.02234636871509</v>
      </c>
      <c r="AD12" s="14">
        <f t="shared" si="18"/>
        <v>1.6844755802583496E-2</v>
      </c>
      <c r="AE12" s="2">
        <v>509</v>
      </c>
      <c r="AF12" s="12">
        <f t="shared" si="1"/>
        <v>174.69618834080717</v>
      </c>
      <c r="AG12" s="1">
        <v>1.6258999999999999</v>
      </c>
      <c r="AH12" s="26">
        <f t="shared" si="19"/>
        <v>166.36715246636771</v>
      </c>
      <c r="AI12" s="14">
        <f t="shared" si="20"/>
        <v>1.4869668214550092E-2</v>
      </c>
      <c r="AJ12" s="2">
        <v>488</v>
      </c>
      <c r="AK12" s="12">
        <f t="shared" si="2"/>
        <v>167.41562853907135</v>
      </c>
      <c r="AL12" s="1">
        <v>1.4723211111111112</v>
      </c>
      <c r="AM12" s="26">
        <f t="shared" si="21"/>
        <v>159.00169875424689</v>
      </c>
      <c r="AN12" s="14">
        <f t="shared" si="22"/>
        <v>1.3855990757565568E-2</v>
      </c>
      <c r="AO12" s="2">
        <v>499</v>
      </c>
      <c r="AP12" s="12">
        <f t="shared" si="3"/>
        <v>174.89225589225589</v>
      </c>
      <c r="AQ12" s="1">
        <v>1.6611237999999997</v>
      </c>
      <c r="AR12" s="26">
        <f t="shared" si="23"/>
        <v>167.1952861952862</v>
      </c>
      <c r="AS12" s="14">
        <f t="shared" si="24"/>
        <v>1.5163110236220459E-2</v>
      </c>
      <c r="AT12" s="2">
        <v>534</v>
      </c>
      <c r="AU12" s="12">
        <f t="shared" si="4"/>
        <v>186.85714285714286</v>
      </c>
      <c r="AV12" s="1">
        <v>1.7205000000000001</v>
      </c>
      <c r="AW12" s="26">
        <f t="shared" si="25"/>
        <v>180</v>
      </c>
      <c r="AX12" s="14">
        <f t="shared" si="26"/>
        <v>1.766770833333332E-2</v>
      </c>
      <c r="AY12" s="2">
        <v>495</v>
      </c>
      <c r="AZ12" s="12">
        <f t="shared" si="5"/>
        <v>175.9756906077348</v>
      </c>
      <c r="BA12" s="1">
        <v>1.675491111111111</v>
      </c>
      <c r="BB12" s="26">
        <f t="shared" si="27"/>
        <v>167.55580110497237</v>
      </c>
      <c r="BC12" s="14">
        <f t="shared" si="28"/>
        <v>1.4793097933070872E-2</v>
      </c>
      <c r="BD12" s="2">
        <v>544</v>
      </c>
      <c r="BE12" s="12">
        <f t="shared" si="6"/>
        <v>192.00338218714768</v>
      </c>
      <c r="BF12" s="1">
        <v>1.9468629166666667</v>
      </c>
      <c r="BG12" s="26">
        <f t="shared" si="29"/>
        <v>183.62739571589628</v>
      </c>
      <c r="BH12" s="14">
        <f t="shared" si="30"/>
        <v>1.5191046503802413E-2</v>
      </c>
      <c r="BI12" s="2">
        <v>507</v>
      </c>
      <c r="BJ12" s="12">
        <f t="shared" si="7"/>
        <v>178.22333333333333</v>
      </c>
      <c r="BK12" s="1">
        <v>1.5125599999999999</v>
      </c>
      <c r="BL12" s="26">
        <f t="shared" si="31"/>
        <v>172.29666666666668</v>
      </c>
      <c r="BM12" s="14">
        <f t="shared" si="32"/>
        <v>1.4830427446569181E-2</v>
      </c>
      <c r="BN12" s="2">
        <v>573</v>
      </c>
      <c r="BO12" s="12">
        <f t="shared" si="8"/>
        <v>202.91460674157304</v>
      </c>
      <c r="BP12" s="1">
        <v>1.3593599999999999</v>
      </c>
      <c r="BQ12" s="26">
        <f t="shared" si="33"/>
        <v>191.57022471910113</v>
      </c>
      <c r="BR12" s="14">
        <f t="shared" si="34"/>
        <v>7.5420591294012695E-3</v>
      </c>
      <c r="BS12" s="2">
        <v>443</v>
      </c>
      <c r="BT12" s="12">
        <f t="shared" si="9"/>
        <v>220.95408163265307</v>
      </c>
      <c r="BU12" s="1">
        <v>1.7737499999999999</v>
      </c>
      <c r="BV12" s="26">
        <f t="shared" si="35"/>
        <v>215.7704081632653</v>
      </c>
      <c r="BW12" s="14">
        <f t="shared" si="36"/>
        <v>2.2111732283464552E-2</v>
      </c>
      <c r="BX12" s="18">
        <v>425</v>
      </c>
      <c r="BY12" s="28">
        <f t="shared" si="37"/>
        <v>209.2908163265306</v>
      </c>
      <c r="BZ12" s="13">
        <v>1.6859208333333333</v>
      </c>
      <c r="CA12" s="26">
        <f t="shared" si="38"/>
        <v>202.8112244897959</v>
      </c>
      <c r="CB12" s="29">
        <f t="shared" si="39"/>
        <v>1.6267421259842513E-2</v>
      </c>
      <c r="CC12" s="7">
        <v>456</v>
      </c>
      <c r="CD12" s="28">
        <f t="shared" si="40"/>
        <v>230.41737649063035</v>
      </c>
      <c r="CE12" s="13">
        <v>1.8527165385536497</v>
      </c>
      <c r="CF12" s="26">
        <f t="shared" si="41"/>
        <v>223.27768313458262</v>
      </c>
      <c r="CG12" s="29">
        <f t="shared" si="42"/>
        <v>1.5987147856517909E-2</v>
      </c>
      <c r="CH12" s="18">
        <v>445</v>
      </c>
      <c r="CI12" s="28">
        <f t="shared" si="43"/>
        <v>223.54591836734696</v>
      </c>
      <c r="CJ12" s="13">
        <v>1.8626</v>
      </c>
      <c r="CK12" s="26">
        <f t="shared" si="44"/>
        <v>218.36224489795921</v>
      </c>
      <c r="CL12" s="29">
        <f t="shared" si="45"/>
        <v>2.3844094488188982E-2</v>
      </c>
      <c r="CM12" s="7">
        <v>444</v>
      </c>
      <c r="CN12" s="28">
        <f t="shared" si="46"/>
        <v>223.00853242320821</v>
      </c>
      <c r="CO12" s="13">
        <v>1.8626</v>
      </c>
      <c r="CP12" s="26">
        <f t="shared" si="47"/>
        <v>217.48208191126281</v>
      </c>
      <c r="CQ12" s="29">
        <f t="shared" si="48"/>
        <v>2.236516905974981E-2</v>
      </c>
      <c r="CR12" s="7">
        <v>444</v>
      </c>
      <c r="CS12" s="28">
        <f t="shared" si="49"/>
        <v>223.00853242320821</v>
      </c>
      <c r="CT12" s="13">
        <v>1.788586</v>
      </c>
      <c r="CU12" s="26">
        <f t="shared" si="50"/>
        <v>217.48208191126281</v>
      </c>
      <c r="CV12" s="29">
        <f t="shared" si="51"/>
        <v>2.1972692913385737E-2</v>
      </c>
      <c r="CW12" s="7">
        <v>491</v>
      </c>
      <c r="CX12" s="28">
        <f t="shared" si="52"/>
        <v>213.90428571428569</v>
      </c>
      <c r="CY12" s="13">
        <v>2.1456300000000001</v>
      </c>
      <c r="CZ12" s="26">
        <f t="shared" si="53"/>
        <v>206.55642857142857</v>
      </c>
      <c r="DA12" s="29">
        <f t="shared" si="54"/>
        <v>2.1430057353941937E-2</v>
      </c>
      <c r="DB12" s="18">
        <v>495</v>
      </c>
      <c r="DC12" s="28">
        <f t="shared" si="55"/>
        <v>214.92307692307693</v>
      </c>
      <c r="DD12" s="13">
        <v>2.0087999999999999</v>
      </c>
      <c r="DE12" s="26">
        <f t="shared" si="56"/>
        <v>209.4957264957265</v>
      </c>
      <c r="DF12" s="38">
        <f t="shared" si="57"/>
        <v>1.8738425196850376E-2</v>
      </c>
      <c r="DG12" s="18">
        <v>458</v>
      </c>
      <c r="DH12" s="28">
        <f t="shared" si="58"/>
        <v>151.55333333333334</v>
      </c>
      <c r="DI12" s="13">
        <v>2.2059199999999999</v>
      </c>
      <c r="DJ12" s="26">
        <f t="shared" si="59"/>
        <v>147.32</v>
      </c>
      <c r="DK12" s="29">
        <f t="shared" si="60"/>
        <v>3.207165354330696E-2</v>
      </c>
      <c r="DL12" s="18">
        <v>448</v>
      </c>
      <c r="DM12" s="28">
        <f t="shared" si="61"/>
        <v>214.85901639344263</v>
      </c>
      <c r="DN12" s="13">
        <v>2.0657000000000001</v>
      </c>
      <c r="DO12" s="26">
        <f t="shared" si="62"/>
        <v>209.55</v>
      </c>
      <c r="DP12" s="29">
        <f t="shared" si="63"/>
        <v>2.2546549328392739E-2</v>
      </c>
      <c r="DQ12" s="18">
        <v>409</v>
      </c>
      <c r="DR12" s="28">
        <f t="shared" si="10"/>
        <v>219.78702397743299</v>
      </c>
      <c r="DS12" s="13">
        <v>1.6916</v>
      </c>
      <c r="DT12" s="26">
        <f t="shared" si="64"/>
        <v>215.48801128349788</v>
      </c>
      <c r="DU12" s="29">
        <f t="shared" si="65"/>
        <v>3.7543503937007942E-2</v>
      </c>
      <c r="DV12" s="7">
        <v>445</v>
      </c>
      <c r="DW12" s="28">
        <f t="shared" si="66"/>
        <v>214.11570247933884</v>
      </c>
      <c r="DX12" s="13">
        <v>2.2911999999999999</v>
      </c>
      <c r="DY12" s="26">
        <f t="shared" si="67"/>
        <v>208.13305785123964</v>
      </c>
      <c r="DZ12" s="29">
        <f t="shared" si="68"/>
        <v>2.4278560574664963E-2</v>
      </c>
      <c r="EA12" s="18">
        <v>466</v>
      </c>
      <c r="EB12" s="28">
        <f t="shared" si="69"/>
        <v>232.41</v>
      </c>
      <c r="EC12" s="13">
        <v>2.6198999999999999</v>
      </c>
      <c r="ED12" s="26">
        <f t="shared" si="70"/>
        <v>223.83749999999998</v>
      </c>
      <c r="EE12" s="29">
        <f t="shared" si="71"/>
        <v>2.1184018664333611E-2</v>
      </c>
      <c r="EF12" s="18">
        <v>460</v>
      </c>
      <c r="EG12" s="28">
        <f t="shared" si="72"/>
        <v>188.88559322033899</v>
      </c>
      <c r="EH12" s="13">
        <v>2.3972000000000002</v>
      </c>
      <c r="EI12" s="26">
        <f t="shared" si="73"/>
        <v>180.27542372881356</v>
      </c>
      <c r="EJ12" s="29">
        <f t="shared" si="74"/>
        <v>1.8048425196850414E-2</v>
      </c>
      <c r="EK12" s="18">
        <v>419</v>
      </c>
      <c r="EL12" s="28">
        <f t="shared" si="75"/>
        <v>214.63</v>
      </c>
      <c r="EM12" s="13">
        <v>2.1398999999999999</v>
      </c>
      <c r="EN12" s="26">
        <f t="shared" si="76"/>
        <v>210.82</v>
      </c>
      <c r="EO12" s="29">
        <f t="shared" si="77"/>
        <v>3.4881889763779483E-2</v>
      </c>
      <c r="EP12" s="63">
        <v>453</v>
      </c>
      <c r="EQ12" s="12">
        <f t="shared" si="78"/>
        <v>235.55067567567565</v>
      </c>
      <c r="ER12" s="1">
        <v>2.5527000000000002</v>
      </c>
      <c r="ES12" s="26">
        <f t="shared" si="79"/>
        <v>229.43665540540542</v>
      </c>
      <c r="ET12" s="14">
        <f t="shared" si="80"/>
        <v>2.7714988258046819E-2</v>
      </c>
      <c r="EU12" s="2">
        <v>442</v>
      </c>
      <c r="EV12" s="12">
        <f t="shared" si="11"/>
        <v>228.34343434343435</v>
      </c>
      <c r="EW12" s="1">
        <v>2.4973000000000001</v>
      </c>
      <c r="EX12" s="26">
        <f t="shared" si="81"/>
        <v>221.92929292929293</v>
      </c>
      <c r="EY12" s="35">
        <f t="shared" si="82"/>
        <v>2.3947086614173177E-2</v>
      </c>
      <c r="EZ12" s="2">
        <v>435</v>
      </c>
      <c r="FA12" s="12">
        <f t="shared" si="12"/>
        <v>157.18596059113301</v>
      </c>
      <c r="FB12" s="1">
        <v>1.9</v>
      </c>
      <c r="FC12" s="26">
        <f t="shared" si="83"/>
        <v>149.56126847290642</v>
      </c>
      <c r="FD12" s="35">
        <f t="shared" si="84"/>
        <v>2.0492630728851189E-2</v>
      </c>
      <c r="FE12" s="2">
        <v>422.5</v>
      </c>
      <c r="FF12" s="12">
        <f t="shared" si="13"/>
        <v>207.55489864864865</v>
      </c>
      <c r="FG12" s="1">
        <v>1.75</v>
      </c>
      <c r="FH12" s="26">
        <f t="shared" si="85"/>
        <v>199.51013513513513</v>
      </c>
      <c r="FI12" s="14">
        <f t="shared" si="86"/>
        <v>1.2430446194225715E-2</v>
      </c>
      <c r="FJ12" s="2">
        <v>450</v>
      </c>
      <c r="FK12" s="12">
        <f t="shared" si="14"/>
        <v>225.25337837837839</v>
      </c>
      <c r="FL12" s="1">
        <v>2.2000000000000002</v>
      </c>
      <c r="FM12" s="26">
        <f t="shared" si="87"/>
        <v>218.81756756756758</v>
      </c>
      <c r="FN12" s="14">
        <f t="shared" si="88"/>
        <v>2.5249343832021025E-2</v>
      </c>
      <c r="FO12" s="2">
        <v>442.5</v>
      </c>
      <c r="FP12" s="12">
        <f t="shared" si="15"/>
        <v>220.42652027027026</v>
      </c>
      <c r="FQ12" s="1">
        <v>2.3250000000000002</v>
      </c>
      <c r="FR12" s="26">
        <f t="shared" si="89"/>
        <v>213.99070945945945</v>
      </c>
      <c r="FS12" s="14">
        <f t="shared" si="90"/>
        <v>2.2335958005249363E-2</v>
      </c>
      <c r="FT12" s="2">
        <v>340</v>
      </c>
      <c r="FU12" s="12">
        <f t="shared" si="16"/>
        <v>134.07624633431087</v>
      </c>
      <c r="FV12" s="1">
        <v>1.2749999999999999</v>
      </c>
      <c r="FW12" s="26">
        <f t="shared" si="91"/>
        <v>128.48973607038124</v>
      </c>
      <c r="FX12" s="14">
        <f t="shared" si="92"/>
        <v>1.6781496062992105E-2</v>
      </c>
    </row>
    <row r="13" spans="2:180" x14ac:dyDescent="0.25">
      <c r="B13" s="2">
        <v>161</v>
      </c>
      <c r="C13" s="1">
        <v>1.6920420772933744</v>
      </c>
      <c r="D13" s="7">
        <f t="shared" si="93"/>
        <v>155</v>
      </c>
      <c r="E13" s="3">
        <v>1.7628893017315881E-2</v>
      </c>
      <c r="F13" s="62">
        <v>173</v>
      </c>
      <c r="G13" s="13">
        <v>1.9543999999999999</v>
      </c>
      <c r="H13" s="26">
        <f t="shared" si="94"/>
        <v>167</v>
      </c>
      <c r="I13" s="29">
        <f t="shared" si="95"/>
        <v>1.8174999999999997E-2</v>
      </c>
      <c r="J13" s="59">
        <v>179</v>
      </c>
      <c r="K13" s="13">
        <v>2.0028200000000003</v>
      </c>
      <c r="L13" s="26">
        <f t="shared" si="96"/>
        <v>174</v>
      </c>
      <c r="M13" s="29">
        <f t="shared" si="97"/>
        <v>1.6251999999999999E-2</v>
      </c>
      <c r="N13" s="59">
        <v>223</v>
      </c>
      <c r="O13" s="13">
        <v>2.0408999999999997</v>
      </c>
      <c r="P13" s="26">
        <f t="shared" si="98"/>
        <v>215.5</v>
      </c>
      <c r="Q13" s="29">
        <f t="shared" si="99"/>
        <v>1.4473333333333322E-2</v>
      </c>
      <c r="R13" s="59">
        <v>177</v>
      </c>
      <c r="S13" s="13">
        <v>2.0228199999999998</v>
      </c>
      <c r="T13" s="26">
        <f t="shared" si="100"/>
        <v>171</v>
      </c>
      <c r="U13" s="29">
        <f t="shared" si="101"/>
        <v>1.7475000000000001E-2</v>
      </c>
      <c r="V13" s="52">
        <v>186</v>
      </c>
      <c r="W13" s="1">
        <v>1.8030416666666667</v>
      </c>
      <c r="X13" s="26">
        <f t="shared" si="102"/>
        <v>178.5</v>
      </c>
      <c r="Y13" s="14">
        <f t="shared" si="103"/>
        <v>1.6533333333333334E-2</v>
      </c>
      <c r="Z13" s="2">
        <v>531</v>
      </c>
      <c r="AA13" s="12">
        <f t="shared" si="0"/>
        <v>183.90167597765364</v>
      </c>
      <c r="AB13" s="1">
        <v>1.9823633333333333</v>
      </c>
      <c r="AC13" s="26">
        <f t="shared" si="17"/>
        <v>178.58044692737431</v>
      </c>
      <c r="AD13" s="14">
        <f t="shared" si="18"/>
        <v>1.7626253718285211E-2</v>
      </c>
      <c r="AE13" s="2">
        <v>546</v>
      </c>
      <c r="AF13" s="12">
        <f t="shared" si="1"/>
        <v>190.5</v>
      </c>
      <c r="AG13" s="1">
        <v>1.8727999999999998</v>
      </c>
      <c r="AH13" s="26">
        <f t="shared" si="19"/>
        <v>182.59809417040358</v>
      </c>
      <c r="AI13" s="14">
        <f t="shared" si="20"/>
        <v>1.5622813364545636E-2</v>
      </c>
      <c r="AJ13" s="2">
        <v>528</v>
      </c>
      <c r="AK13" s="12">
        <f t="shared" si="2"/>
        <v>184.67497168742921</v>
      </c>
      <c r="AL13" s="1">
        <v>1.71698</v>
      </c>
      <c r="AM13" s="26">
        <f t="shared" si="21"/>
        <v>176.04530011325028</v>
      </c>
      <c r="AN13" s="14">
        <f t="shared" si="22"/>
        <v>1.4175446121318172E-2</v>
      </c>
      <c r="AO13" s="2">
        <v>535</v>
      </c>
      <c r="AP13" s="12">
        <f t="shared" si="3"/>
        <v>190.28619528619529</v>
      </c>
      <c r="AQ13" s="1">
        <v>1.9091466999999998</v>
      </c>
      <c r="AR13" s="26">
        <f t="shared" si="23"/>
        <v>182.58922558922558</v>
      </c>
      <c r="AS13" s="14">
        <f t="shared" si="24"/>
        <v>1.6111723818897628E-2</v>
      </c>
      <c r="AT13" s="2">
        <v>561</v>
      </c>
      <c r="AU13" s="12">
        <f t="shared" si="4"/>
        <v>198.42857142857144</v>
      </c>
      <c r="AV13" s="1">
        <v>1.9187000000000001</v>
      </c>
      <c r="AW13" s="26">
        <f t="shared" si="25"/>
        <v>192.64285714285717</v>
      </c>
      <c r="AX13" s="14">
        <f t="shared" si="26"/>
        <v>1.712839506172837E-2</v>
      </c>
      <c r="AY13" s="2">
        <v>533</v>
      </c>
      <c r="AZ13" s="12">
        <f t="shared" si="5"/>
        <v>191.97348066298341</v>
      </c>
      <c r="BA13" s="1">
        <v>1.9300644444444444</v>
      </c>
      <c r="BB13" s="26">
        <f t="shared" si="27"/>
        <v>183.97458563535912</v>
      </c>
      <c r="BC13" s="14">
        <f t="shared" si="28"/>
        <v>1.5913031265828631E-2</v>
      </c>
      <c r="BD13" s="2">
        <v>586</v>
      </c>
      <c r="BE13" s="12">
        <f t="shared" si="6"/>
        <v>210.04396843291997</v>
      </c>
      <c r="BF13" s="1">
        <v>2.2136229166666666</v>
      </c>
      <c r="BG13" s="26">
        <f t="shared" si="29"/>
        <v>201.02367531003381</v>
      </c>
      <c r="BH13" s="14">
        <f t="shared" si="30"/>
        <v>1.4786659167604025E-2</v>
      </c>
      <c r="BI13" s="2">
        <v>539</v>
      </c>
      <c r="BJ13" s="12">
        <f t="shared" si="7"/>
        <v>191.76999999999998</v>
      </c>
      <c r="BK13" s="1">
        <v>1.6902900000000001</v>
      </c>
      <c r="BL13" s="26">
        <f t="shared" si="31"/>
        <v>184.99666666666667</v>
      </c>
      <c r="BM13" s="14">
        <f t="shared" si="32"/>
        <v>1.3119832677165381E-2</v>
      </c>
      <c r="BN13" s="2">
        <v>614</v>
      </c>
      <c r="BO13" s="12">
        <f t="shared" si="8"/>
        <v>220.46629213483146</v>
      </c>
      <c r="BP13" s="1">
        <v>1.61412</v>
      </c>
      <c r="BQ13" s="26">
        <f t="shared" si="33"/>
        <v>211.69044943820225</v>
      </c>
      <c r="BR13" s="14">
        <f t="shared" si="34"/>
        <v>1.4514845400422517E-2</v>
      </c>
      <c r="BS13" s="2">
        <v>462</v>
      </c>
      <c r="BT13" s="12">
        <f t="shared" si="9"/>
        <v>233.26530612244898</v>
      </c>
      <c r="BU13" s="1">
        <v>2.00908</v>
      </c>
      <c r="BV13" s="26">
        <f t="shared" si="35"/>
        <v>227.10969387755102</v>
      </c>
      <c r="BW13" s="14">
        <f t="shared" si="36"/>
        <v>1.9115076668048098E-2</v>
      </c>
      <c r="BX13" s="18">
        <v>437</v>
      </c>
      <c r="BY13" s="28">
        <f t="shared" si="37"/>
        <v>217.06632653061226</v>
      </c>
      <c r="BZ13" s="13">
        <v>1.9004908333333332</v>
      </c>
      <c r="CA13" s="26">
        <f t="shared" si="38"/>
        <v>213.17857142857144</v>
      </c>
      <c r="CB13" s="29">
        <f t="shared" si="39"/>
        <v>2.7595616797900173E-2</v>
      </c>
      <c r="CC13" s="7">
        <v>475</v>
      </c>
      <c r="CD13" s="28">
        <f t="shared" si="40"/>
        <v>242.74957410562183</v>
      </c>
      <c r="CE13" s="13">
        <v>2.0734165385536496</v>
      </c>
      <c r="CF13" s="26">
        <f t="shared" si="41"/>
        <v>236.58347529812607</v>
      </c>
      <c r="CG13" s="29">
        <f t="shared" si="42"/>
        <v>1.7896242574941275E-2</v>
      </c>
      <c r="CH13" s="18">
        <v>462</v>
      </c>
      <c r="CI13" s="28">
        <f t="shared" si="43"/>
        <v>234.56122448979593</v>
      </c>
      <c r="CJ13" s="13">
        <v>2.0733999999999999</v>
      </c>
      <c r="CK13" s="26">
        <f t="shared" si="44"/>
        <v>229.05357142857144</v>
      </c>
      <c r="CL13" s="29">
        <f t="shared" si="45"/>
        <v>1.9137007874015743E-2</v>
      </c>
      <c r="CM13" s="7">
        <v>463</v>
      </c>
      <c r="CN13" s="28">
        <f t="shared" si="46"/>
        <v>235.36177474402729</v>
      </c>
      <c r="CO13" s="13">
        <v>2.0733999999999999</v>
      </c>
      <c r="CP13" s="26">
        <f t="shared" si="47"/>
        <v>229.18515358361776</v>
      </c>
      <c r="CQ13" s="29">
        <f t="shared" si="48"/>
        <v>1.7064345904130442E-2</v>
      </c>
      <c r="CR13" s="7">
        <v>466</v>
      </c>
      <c r="CS13" s="28">
        <f t="shared" si="49"/>
        <v>237.31228668941981</v>
      </c>
      <c r="CT13" s="13">
        <v>2.042786</v>
      </c>
      <c r="CU13" s="26">
        <f t="shared" si="50"/>
        <v>230.16040955631399</v>
      </c>
      <c r="CV13" s="29">
        <f t="shared" si="51"/>
        <v>1.7771558100691965E-2</v>
      </c>
      <c r="CW13" s="7">
        <v>523</v>
      </c>
      <c r="CX13" s="28">
        <f t="shared" si="52"/>
        <v>231.32142857142856</v>
      </c>
      <c r="CY13" s="13">
        <v>2.4445100000000002</v>
      </c>
      <c r="CZ13" s="26">
        <f t="shared" si="53"/>
        <v>222.61285714285714</v>
      </c>
      <c r="DA13" s="29">
        <f t="shared" si="54"/>
        <v>1.7160104986876635E-2</v>
      </c>
      <c r="DB13" s="18">
        <v>522</v>
      </c>
      <c r="DC13" s="28">
        <f t="shared" si="55"/>
        <v>229.57692307692307</v>
      </c>
      <c r="DD13" s="13">
        <v>2.2631000000000001</v>
      </c>
      <c r="DE13" s="26">
        <f t="shared" si="56"/>
        <v>222.25</v>
      </c>
      <c r="DF13" s="38">
        <f t="shared" si="57"/>
        <v>1.7353805774278253E-2</v>
      </c>
      <c r="DG13" s="18">
        <v>488</v>
      </c>
      <c r="DH13" s="28">
        <f t="shared" si="58"/>
        <v>164.25333333333333</v>
      </c>
      <c r="DI13" s="13">
        <v>2.4920800000000001</v>
      </c>
      <c r="DJ13" s="26">
        <f t="shared" si="59"/>
        <v>157.90333333333334</v>
      </c>
      <c r="DK13" s="29">
        <f t="shared" si="60"/>
        <v>2.2532283464566965E-2</v>
      </c>
      <c r="DL13" s="18">
        <v>471</v>
      </c>
      <c r="DM13" s="28">
        <f t="shared" si="61"/>
        <v>229.22459016393441</v>
      </c>
      <c r="DN13" s="13">
        <v>2.3384</v>
      </c>
      <c r="DO13" s="26">
        <f t="shared" si="62"/>
        <v>222.04180327868852</v>
      </c>
      <c r="DP13" s="29">
        <f t="shared" si="63"/>
        <v>1.8982882574460829E-2</v>
      </c>
      <c r="DQ13" s="18">
        <v>434</v>
      </c>
      <c r="DR13" s="28">
        <f t="shared" si="10"/>
        <v>233.22143864598027</v>
      </c>
      <c r="DS13" s="13">
        <v>2.0021</v>
      </c>
      <c r="DT13" s="26">
        <f t="shared" si="64"/>
        <v>226.50423131170663</v>
      </c>
      <c r="DU13" s="29">
        <f t="shared" si="65"/>
        <v>2.3112283464566882E-2</v>
      </c>
      <c r="DV13" s="7">
        <v>469</v>
      </c>
      <c r="DW13" s="28">
        <f t="shared" si="66"/>
        <v>229.22975206611571</v>
      </c>
      <c r="DX13" s="13">
        <v>2.5849000000000002</v>
      </c>
      <c r="DY13" s="26">
        <f t="shared" si="67"/>
        <v>221.67272727272729</v>
      </c>
      <c r="DZ13" s="29">
        <f t="shared" si="68"/>
        <v>1.9432250656167983E-2</v>
      </c>
      <c r="EA13" s="18">
        <v>486</v>
      </c>
      <c r="EB13" s="28">
        <f t="shared" si="69"/>
        <v>245.10999999999999</v>
      </c>
      <c r="EC13" s="13">
        <v>2.8517000000000001</v>
      </c>
      <c r="ED13" s="26">
        <f t="shared" si="70"/>
        <v>238.76</v>
      </c>
      <c r="EE13" s="29">
        <f t="shared" si="71"/>
        <v>1.8251968503937042E-2</v>
      </c>
      <c r="EF13" s="18">
        <v>494</v>
      </c>
      <c r="EG13" s="28">
        <f t="shared" si="72"/>
        <v>207.18220338983051</v>
      </c>
      <c r="EH13" s="13">
        <v>2.7250000000000001</v>
      </c>
      <c r="EI13" s="26">
        <f t="shared" si="73"/>
        <v>198.03389830508473</v>
      </c>
      <c r="EJ13" s="29">
        <f t="shared" si="74"/>
        <v>1.7915886984715149E-2</v>
      </c>
      <c r="EK13" s="18">
        <v>433</v>
      </c>
      <c r="EL13" s="28">
        <f t="shared" si="75"/>
        <v>223.52</v>
      </c>
      <c r="EM13" s="13">
        <v>2.3582999999999998</v>
      </c>
      <c r="EN13" s="26">
        <f t="shared" si="76"/>
        <v>219.07499999999999</v>
      </c>
      <c r="EO13" s="29">
        <f t="shared" si="77"/>
        <v>2.4566929133858217E-2</v>
      </c>
      <c r="EP13" s="63">
        <v>478</v>
      </c>
      <c r="EQ13" s="12">
        <f t="shared" si="78"/>
        <v>251.64020270270274</v>
      </c>
      <c r="ER13" s="1">
        <v>2.8900999999999999</v>
      </c>
      <c r="ES13" s="26">
        <f t="shared" si="79"/>
        <v>243.59543918918919</v>
      </c>
      <c r="ET13" s="14">
        <f t="shared" si="80"/>
        <v>2.0970162729658695E-2</v>
      </c>
      <c r="EU13" s="2">
        <v>458</v>
      </c>
      <c r="EV13" s="12">
        <f t="shared" si="11"/>
        <v>238.60606060606062</v>
      </c>
      <c r="EW13" s="1">
        <v>2.7928999999999999</v>
      </c>
      <c r="EX13" s="26">
        <f t="shared" si="81"/>
        <v>233.47474747474749</v>
      </c>
      <c r="EY13" s="35">
        <f t="shared" si="82"/>
        <v>2.8803543307086579E-2</v>
      </c>
      <c r="EZ13" s="2">
        <v>467.5</v>
      </c>
      <c r="FA13" s="12">
        <f t="shared" si="12"/>
        <v>172.43534482758619</v>
      </c>
      <c r="FB13" s="1">
        <v>2.15</v>
      </c>
      <c r="FC13" s="26">
        <f t="shared" si="83"/>
        <v>164.8106527093596</v>
      </c>
      <c r="FD13" s="35">
        <f t="shared" si="84"/>
        <v>1.6394104583080982E-2</v>
      </c>
      <c r="FE13" s="2">
        <v>435</v>
      </c>
      <c r="FF13" s="12">
        <f t="shared" si="13"/>
        <v>215.59966216216216</v>
      </c>
      <c r="FG13" s="1">
        <v>2</v>
      </c>
      <c r="FH13" s="26">
        <f t="shared" si="85"/>
        <v>211.57728040540542</v>
      </c>
      <c r="FI13" s="14">
        <f t="shared" si="86"/>
        <v>3.1076115485564295E-2</v>
      </c>
      <c r="FJ13" s="2">
        <v>475</v>
      </c>
      <c r="FK13" s="12">
        <f t="shared" si="14"/>
        <v>241.34290540540542</v>
      </c>
      <c r="FL13" s="1">
        <v>2.5125000000000002</v>
      </c>
      <c r="FM13" s="26">
        <f t="shared" si="87"/>
        <v>233.2981418918919</v>
      </c>
      <c r="FN13" s="14">
        <f t="shared" si="88"/>
        <v>1.9422572178477683E-2</v>
      </c>
      <c r="FO13" s="2">
        <v>472.5</v>
      </c>
      <c r="FP13" s="12">
        <f t="shared" si="15"/>
        <v>239.73395270270274</v>
      </c>
      <c r="FQ13" s="1">
        <v>2.5625</v>
      </c>
      <c r="FR13" s="26">
        <f t="shared" si="89"/>
        <v>230.08023648648651</v>
      </c>
      <c r="FS13" s="14">
        <f t="shared" si="90"/>
        <v>1.2300962379702499E-2</v>
      </c>
      <c r="FT13" s="2">
        <v>355</v>
      </c>
      <c r="FU13" s="12">
        <f t="shared" si="16"/>
        <v>142.45601173020529</v>
      </c>
      <c r="FV13" s="1">
        <v>1.425</v>
      </c>
      <c r="FW13" s="26">
        <f t="shared" si="91"/>
        <v>138.26612903225808</v>
      </c>
      <c r="FX13" s="14">
        <f t="shared" si="92"/>
        <v>1.7900262467191626E-2</v>
      </c>
    </row>
    <row r="14" spans="2:180" x14ac:dyDescent="0.25">
      <c r="B14" s="2">
        <v>173</v>
      </c>
      <c r="C14" s="1">
        <v>1.9165522654799212</v>
      </c>
      <c r="D14" s="7">
        <f t="shared" si="93"/>
        <v>167</v>
      </c>
      <c r="E14" s="3">
        <v>1.8709182348878892E-2</v>
      </c>
      <c r="F14" s="62">
        <v>185</v>
      </c>
      <c r="G14" s="13">
        <v>2.1747000000000001</v>
      </c>
      <c r="H14" s="26">
        <f t="shared" si="94"/>
        <v>179</v>
      </c>
      <c r="I14" s="29">
        <f t="shared" si="95"/>
        <v>1.8358333333333348E-2</v>
      </c>
      <c r="J14" s="59">
        <v>194</v>
      </c>
      <c r="K14" s="13">
        <v>2.2363200000000001</v>
      </c>
      <c r="L14" s="26">
        <f t="shared" si="96"/>
        <v>186.5</v>
      </c>
      <c r="M14" s="29">
        <f t="shared" si="97"/>
        <v>1.5566666666666654E-2</v>
      </c>
      <c r="N14" s="59">
        <v>239</v>
      </c>
      <c r="O14" s="13">
        <v>2.2194999999999996</v>
      </c>
      <c r="P14" s="26">
        <f t="shared" si="98"/>
        <v>231</v>
      </c>
      <c r="Q14" s="29">
        <f t="shared" si="99"/>
        <v>1.1162499999999992E-2</v>
      </c>
      <c r="R14" s="59">
        <v>189</v>
      </c>
      <c r="S14" s="13">
        <v>2.2575599999999998</v>
      </c>
      <c r="T14" s="26">
        <f t="shared" si="100"/>
        <v>183</v>
      </c>
      <c r="U14" s="29">
        <f t="shared" si="101"/>
        <v>1.9561666666666661E-2</v>
      </c>
      <c r="V14" s="52">
        <v>201</v>
      </c>
      <c r="W14" s="1">
        <v>2.0156916666666667</v>
      </c>
      <c r="X14" s="26">
        <f t="shared" si="102"/>
        <v>193.5</v>
      </c>
      <c r="Y14" s="14">
        <f t="shared" si="103"/>
        <v>1.4176666666666667E-2</v>
      </c>
      <c r="Z14" s="2">
        <v>566</v>
      </c>
      <c r="AA14" s="12">
        <f t="shared" si="0"/>
        <v>198.80111731843573</v>
      </c>
      <c r="AB14" s="1">
        <v>2.20682</v>
      </c>
      <c r="AC14" s="26">
        <f t="shared" si="17"/>
        <v>191.35139664804467</v>
      </c>
      <c r="AD14" s="14">
        <f t="shared" si="18"/>
        <v>1.5064770653668329E-2</v>
      </c>
      <c r="AE14" s="2">
        <v>584</v>
      </c>
      <c r="AF14" s="12">
        <f t="shared" si="1"/>
        <v>206.73094170403587</v>
      </c>
      <c r="AG14" s="1">
        <v>2.0503999999999998</v>
      </c>
      <c r="AH14" s="26">
        <f t="shared" si="19"/>
        <v>198.61547085201795</v>
      </c>
      <c r="AI14" s="14">
        <f t="shared" si="20"/>
        <v>1.0942063820969749E-2</v>
      </c>
      <c r="AJ14" s="2">
        <v>564</v>
      </c>
      <c r="AK14" s="12">
        <f t="shared" si="2"/>
        <v>200.20838052095129</v>
      </c>
      <c r="AL14" s="1">
        <v>1.9532050000000001</v>
      </c>
      <c r="AM14" s="26">
        <f t="shared" si="21"/>
        <v>192.44167610419026</v>
      </c>
      <c r="AN14" s="14">
        <f t="shared" si="22"/>
        <v>1.5207544109069703E-2</v>
      </c>
      <c r="AO14" s="2">
        <v>565</v>
      </c>
      <c r="AP14" s="12">
        <f t="shared" si="3"/>
        <v>203.11447811447812</v>
      </c>
      <c r="AQ14" s="1">
        <v>2.1453410999999996</v>
      </c>
      <c r="AR14" s="26">
        <f t="shared" si="23"/>
        <v>196.70033670033672</v>
      </c>
      <c r="AS14" s="14">
        <f t="shared" si="24"/>
        <v>1.8412004409448811E-2</v>
      </c>
      <c r="AT14" s="2">
        <v>585</v>
      </c>
      <c r="AU14" s="12">
        <f t="shared" si="4"/>
        <v>208.71428571428572</v>
      </c>
      <c r="AV14" s="1">
        <v>2.1297000000000001</v>
      </c>
      <c r="AW14" s="26">
        <f t="shared" si="25"/>
        <v>203.57142857142858</v>
      </c>
      <c r="AX14" s="14">
        <f t="shared" si="26"/>
        <v>2.0513888888888911E-2</v>
      </c>
      <c r="AY14" s="2">
        <v>570</v>
      </c>
      <c r="AZ14" s="12">
        <f t="shared" si="5"/>
        <v>207.55027624309392</v>
      </c>
      <c r="BA14" s="1">
        <v>2.1605611111111109</v>
      </c>
      <c r="BB14" s="26">
        <f t="shared" si="27"/>
        <v>199.76187845303866</v>
      </c>
      <c r="BC14" s="14">
        <f t="shared" si="28"/>
        <v>1.4797437989170251E-2</v>
      </c>
      <c r="BD14" s="2">
        <v>627</v>
      </c>
      <c r="BE14" s="12">
        <f t="shared" si="6"/>
        <v>227.65501691093573</v>
      </c>
      <c r="BF14" s="1">
        <v>2.4701062499999997</v>
      </c>
      <c r="BG14" s="26">
        <f t="shared" si="29"/>
        <v>218.84949267192786</v>
      </c>
      <c r="BH14" s="14">
        <f t="shared" si="30"/>
        <v>1.4563774192860049E-2</v>
      </c>
      <c r="BI14" s="2">
        <v>570</v>
      </c>
      <c r="BJ14" s="12">
        <f t="shared" si="7"/>
        <v>204.89333333333335</v>
      </c>
      <c r="BK14" s="1">
        <v>1.8719699999999999</v>
      </c>
      <c r="BL14" s="26">
        <f t="shared" si="31"/>
        <v>198.33166666666665</v>
      </c>
      <c r="BM14" s="14">
        <f t="shared" si="32"/>
        <v>1.3844043688087332E-2</v>
      </c>
      <c r="BN14" s="2">
        <v>657</v>
      </c>
      <c r="BO14" s="12">
        <f t="shared" si="8"/>
        <v>238.87415730337079</v>
      </c>
      <c r="BP14" s="1">
        <v>1.7804899999999999</v>
      </c>
      <c r="BQ14" s="26">
        <f t="shared" si="33"/>
        <v>229.67022471910113</v>
      </c>
      <c r="BR14" s="14">
        <f t="shared" si="34"/>
        <v>9.0379844961240227E-3</v>
      </c>
      <c r="BS14" s="2">
        <v>482</v>
      </c>
      <c r="BT14" s="12">
        <f t="shared" si="9"/>
        <v>246.22448979591837</v>
      </c>
      <c r="BU14" s="1">
        <v>2.2446700000000002</v>
      </c>
      <c r="BV14" s="26">
        <f t="shared" si="35"/>
        <v>239.74489795918367</v>
      </c>
      <c r="BW14" s="14">
        <f t="shared" si="36"/>
        <v>1.8179385826771654E-2</v>
      </c>
      <c r="BX14" s="18">
        <v>456</v>
      </c>
      <c r="BY14" s="28">
        <f t="shared" si="37"/>
        <v>229.37755102040816</v>
      </c>
      <c r="BZ14" s="13">
        <v>2.1126463888888889</v>
      </c>
      <c r="CA14" s="26">
        <f t="shared" si="38"/>
        <v>223.22193877551021</v>
      </c>
      <c r="CB14" s="29">
        <f t="shared" si="39"/>
        <v>1.7232693281760861E-2</v>
      </c>
      <c r="CC14" s="7">
        <v>500</v>
      </c>
      <c r="CD14" s="28">
        <f t="shared" si="40"/>
        <v>258.97614991482112</v>
      </c>
      <c r="CE14" s="13">
        <v>2.3039376496647606</v>
      </c>
      <c r="CF14" s="26">
        <f t="shared" si="41"/>
        <v>250.86286201022148</v>
      </c>
      <c r="CG14" s="29">
        <f t="shared" si="42"/>
        <v>1.4206392884222822E-2</v>
      </c>
      <c r="CH14" s="18">
        <v>477</v>
      </c>
      <c r="CI14" s="28">
        <f t="shared" si="43"/>
        <v>244.28061224489795</v>
      </c>
      <c r="CJ14" s="13">
        <v>2.3136999999999999</v>
      </c>
      <c r="CK14" s="26">
        <f t="shared" si="44"/>
        <v>239.42091836734693</v>
      </c>
      <c r="CL14" s="29">
        <f t="shared" si="45"/>
        <v>2.4723779527559105E-2</v>
      </c>
      <c r="CM14" s="7">
        <v>481</v>
      </c>
      <c r="CN14" s="28">
        <f t="shared" si="46"/>
        <v>247.06484641638224</v>
      </c>
      <c r="CO14" s="13">
        <v>2.3136999999999999</v>
      </c>
      <c r="CP14" s="26">
        <f t="shared" si="47"/>
        <v>241.21331058020476</v>
      </c>
      <c r="CQ14" s="29">
        <f t="shared" si="48"/>
        <v>2.0533070866141725E-2</v>
      </c>
      <c r="CR14" s="7">
        <v>484</v>
      </c>
      <c r="CS14" s="28">
        <f t="shared" si="49"/>
        <v>249.01535836177473</v>
      </c>
      <c r="CT14" s="13">
        <v>2.2533759999999998</v>
      </c>
      <c r="CU14" s="26">
        <f t="shared" si="50"/>
        <v>243.16382252559725</v>
      </c>
      <c r="CV14" s="29">
        <f t="shared" si="51"/>
        <v>1.7994421114027437E-2</v>
      </c>
      <c r="CW14" s="7">
        <v>540</v>
      </c>
      <c r="CX14" s="28">
        <f t="shared" si="52"/>
        <v>240.57428571428574</v>
      </c>
      <c r="CY14" s="13">
        <v>2.71957</v>
      </c>
      <c r="CZ14" s="26">
        <f t="shared" si="53"/>
        <v>235.94785714285715</v>
      </c>
      <c r="DA14" s="29">
        <f t="shared" si="54"/>
        <v>2.9727034120734772E-2</v>
      </c>
      <c r="DB14" s="18">
        <v>541</v>
      </c>
      <c r="DC14" s="28">
        <f t="shared" si="55"/>
        <v>239.88888888888889</v>
      </c>
      <c r="DD14" s="13">
        <v>2.5543</v>
      </c>
      <c r="DE14" s="26">
        <f t="shared" si="56"/>
        <v>234.73290598290598</v>
      </c>
      <c r="DF14" s="38">
        <f t="shared" si="57"/>
        <v>2.8239038541234947E-2</v>
      </c>
      <c r="DG14" s="18">
        <v>507</v>
      </c>
      <c r="DH14" s="28">
        <f t="shared" si="58"/>
        <v>172.29666666666668</v>
      </c>
      <c r="DI14" s="13">
        <v>2.7680400000000001</v>
      </c>
      <c r="DJ14" s="26">
        <f t="shared" si="59"/>
        <v>168.27500000000001</v>
      </c>
      <c r="DK14" s="29">
        <f t="shared" si="60"/>
        <v>3.4309158723580528E-2</v>
      </c>
      <c r="DL14" s="18">
        <v>495</v>
      </c>
      <c r="DM14" s="28">
        <f t="shared" si="61"/>
        <v>244.21475409836066</v>
      </c>
      <c r="DN14" s="13">
        <v>2.6143000000000001</v>
      </c>
      <c r="DO14" s="26">
        <f t="shared" si="62"/>
        <v>236.71967213114755</v>
      </c>
      <c r="DP14" s="29">
        <f t="shared" si="63"/>
        <v>1.8405402449693766E-2</v>
      </c>
      <c r="DQ14" s="18">
        <v>454</v>
      </c>
      <c r="DR14" s="28">
        <f t="shared" si="10"/>
        <v>243.96897038081806</v>
      </c>
      <c r="DS14" s="13">
        <v>2.3205</v>
      </c>
      <c r="DT14" s="26">
        <f t="shared" si="64"/>
        <v>238.59520451339915</v>
      </c>
      <c r="DU14" s="29">
        <f t="shared" si="65"/>
        <v>2.9625406824147001E-2</v>
      </c>
      <c r="DV14" s="7">
        <v>498</v>
      </c>
      <c r="DW14" s="28">
        <f t="shared" si="66"/>
        <v>247.49256198347109</v>
      </c>
      <c r="DX14" s="13">
        <v>2.8492999999999999</v>
      </c>
      <c r="DY14" s="26">
        <f t="shared" si="67"/>
        <v>238.36115702479339</v>
      </c>
      <c r="DZ14" s="29">
        <f t="shared" si="68"/>
        <v>1.4477509276857611E-2</v>
      </c>
      <c r="EA14" s="18">
        <v>506</v>
      </c>
      <c r="EB14" s="28">
        <f t="shared" si="69"/>
        <v>257.81</v>
      </c>
      <c r="EC14" s="13">
        <v>3.1562000000000001</v>
      </c>
      <c r="ED14" s="26">
        <f t="shared" si="70"/>
        <v>251.45999999999998</v>
      </c>
      <c r="EE14" s="29">
        <f t="shared" si="71"/>
        <v>2.3976377952755874E-2</v>
      </c>
      <c r="EF14" s="18">
        <v>529</v>
      </c>
      <c r="EG14" s="28">
        <f t="shared" si="72"/>
        <v>226.01694915254237</v>
      </c>
      <c r="EH14" s="13">
        <v>3.0447000000000002</v>
      </c>
      <c r="EI14" s="26">
        <f t="shared" si="73"/>
        <v>216.59957627118644</v>
      </c>
      <c r="EJ14" s="29">
        <f t="shared" si="74"/>
        <v>1.697394825646795E-2</v>
      </c>
      <c r="EK14" s="18">
        <v>446</v>
      </c>
      <c r="EL14" s="28">
        <f t="shared" si="75"/>
        <v>231.77499999999998</v>
      </c>
      <c r="EM14" s="13">
        <v>2.5821999999999998</v>
      </c>
      <c r="EN14" s="26">
        <f t="shared" si="76"/>
        <v>227.64749999999998</v>
      </c>
      <c r="EO14" s="29">
        <f t="shared" si="77"/>
        <v>2.7122955784373213E-2</v>
      </c>
      <c r="EP14" s="63">
        <v>503</v>
      </c>
      <c r="EQ14" s="12">
        <f t="shared" si="78"/>
        <v>267.72972972972974</v>
      </c>
      <c r="ER14" s="1">
        <v>3.2151000000000001</v>
      </c>
      <c r="ES14" s="26">
        <f t="shared" si="79"/>
        <v>259.68496621621625</v>
      </c>
      <c r="ET14" s="14">
        <f t="shared" si="80"/>
        <v>2.019947506561684E-2</v>
      </c>
      <c r="EU14" s="2">
        <v>485</v>
      </c>
      <c r="EV14" s="12">
        <f t="shared" si="11"/>
        <v>255.92424242424244</v>
      </c>
      <c r="EW14" s="1">
        <v>3.1154000000000002</v>
      </c>
      <c r="EX14" s="26">
        <f t="shared" si="81"/>
        <v>247.26515151515153</v>
      </c>
      <c r="EY14" s="35">
        <f t="shared" si="82"/>
        <v>1.8622047244094508E-2</v>
      </c>
      <c r="EZ14" s="2">
        <v>502.5</v>
      </c>
      <c r="FA14" s="12">
        <f t="shared" si="12"/>
        <v>188.85775862068965</v>
      </c>
      <c r="FB14" s="1">
        <v>2.4375</v>
      </c>
      <c r="FC14" s="26">
        <f t="shared" si="83"/>
        <v>180.64655172413791</v>
      </c>
      <c r="FD14" s="35">
        <f t="shared" si="84"/>
        <v>1.750656167979002E-2</v>
      </c>
      <c r="FE14" s="2">
        <v>445</v>
      </c>
      <c r="FF14" s="12">
        <f t="shared" si="13"/>
        <v>222.03547297297297</v>
      </c>
      <c r="FG14" s="1">
        <v>2.2000000000000002</v>
      </c>
      <c r="FH14" s="26">
        <f t="shared" si="85"/>
        <v>218.81756756756755</v>
      </c>
      <c r="FI14" s="14">
        <f t="shared" si="86"/>
        <v>3.1076115485564351E-2</v>
      </c>
      <c r="FJ14" s="2">
        <v>490</v>
      </c>
      <c r="FK14" s="12">
        <f t="shared" si="14"/>
        <v>250.99662162162161</v>
      </c>
      <c r="FL14" s="1">
        <v>2.8125</v>
      </c>
      <c r="FM14" s="26">
        <f t="shared" si="87"/>
        <v>246.16976351351352</v>
      </c>
      <c r="FN14" s="14">
        <f t="shared" si="88"/>
        <v>3.1076115485564351E-2</v>
      </c>
      <c r="FO14" s="2">
        <v>497.5</v>
      </c>
      <c r="FP14" s="12">
        <f t="shared" si="15"/>
        <v>255.82347972972974</v>
      </c>
      <c r="FQ14" s="1">
        <v>2.8624999999999998</v>
      </c>
      <c r="FR14" s="26">
        <f t="shared" si="89"/>
        <v>247.77871621621625</v>
      </c>
      <c r="FS14" s="14">
        <f t="shared" si="90"/>
        <v>1.8645669291338599E-2</v>
      </c>
      <c r="FT14" s="2">
        <v>375</v>
      </c>
      <c r="FU14" s="12">
        <f t="shared" si="16"/>
        <v>153.62903225806451</v>
      </c>
      <c r="FV14" s="1">
        <v>1.575</v>
      </c>
      <c r="FW14" s="26">
        <f t="shared" si="91"/>
        <v>148.04252199413492</v>
      </c>
      <c r="FX14" s="14">
        <f t="shared" si="92"/>
        <v>1.3425196850393711E-2</v>
      </c>
    </row>
    <row r="15" spans="2:180" x14ac:dyDescent="0.25">
      <c r="B15" s="2">
        <v>185</v>
      </c>
      <c r="C15" s="1">
        <v>2.1267924753192711</v>
      </c>
      <c r="D15" s="7">
        <f t="shared" si="93"/>
        <v>179</v>
      </c>
      <c r="E15" s="3">
        <v>1.7520017486612503E-2</v>
      </c>
      <c r="F15" s="62">
        <v>197</v>
      </c>
      <c r="G15" s="13">
        <v>2.3948</v>
      </c>
      <c r="H15" s="26">
        <f t="shared" si="94"/>
        <v>191</v>
      </c>
      <c r="I15" s="29">
        <f t="shared" si="95"/>
        <v>1.8341666666666662E-2</v>
      </c>
      <c r="J15" s="59">
        <v>204</v>
      </c>
      <c r="K15" s="13">
        <v>2.4043200000000002</v>
      </c>
      <c r="L15" s="26">
        <f t="shared" si="96"/>
        <v>199</v>
      </c>
      <c r="M15" s="29">
        <f t="shared" si="97"/>
        <v>1.6800000000000016E-2</v>
      </c>
      <c r="N15" s="59">
        <v>256</v>
      </c>
      <c r="O15" s="13">
        <v>2.4245999999999994</v>
      </c>
      <c r="P15" s="26">
        <f t="shared" si="98"/>
        <v>247.5</v>
      </c>
      <c r="Q15" s="29">
        <f t="shared" si="99"/>
        <v>1.2064705882352932E-2</v>
      </c>
      <c r="R15" s="59">
        <v>201</v>
      </c>
      <c r="S15" s="13">
        <v>2.4862599999999997</v>
      </c>
      <c r="T15" s="26">
        <f t="shared" si="100"/>
        <v>195</v>
      </c>
      <c r="U15" s="29">
        <f t="shared" si="101"/>
        <v>1.9058333333333326E-2</v>
      </c>
      <c r="V15" s="52">
        <v>216</v>
      </c>
      <c r="W15" s="1">
        <v>2.1692</v>
      </c>
      <c r="X15" s="26">
        <f t="shared" si="102"/>
        <v>208.5</v>
      </c>
      <c r="Y15" s="14">
        <f t="shared" si="103"/>
        <v>1.0233888888888891E-2</v>
      </c>
      <c r="Z15" s="2">
        <v>594</v>
      </c>
      <c r="AA15" s="12">
        <f t="shared" si="0"/>
        <v>210.72067039106147</v>
      </c>
      <c r="AB15" s="1">
        <v>2.4277700000000002</v>
      </c>
      <c r="AC15" s="26">
        <f t="shared" si="17"/>
        <v>204.76089385474859</v>
      </c>
      <c r="AD15" s="14">
        <f t="shared" si="18"/>
        <v>1.8536768841394768E-2</v>
      </c>
      <c r="AE15" s="2">
        <v>632</v>
      </c>
      <c r="AF15" s="12">
        <f t="shared" si="1"/>
        <v>227.23318385650222</v>
      </c>
      <c r="AG15" s="1">
        <v>2.2893999999999997</v>
      </c>
      <c r="AH15" s="26">
        <f t="shared" si="19"/>
        <v>216.98206278026905</v>
      </c>
      <c r="AI15" s="14">
        <f t="shared" si="20"/>
        <v>1.1657261592300966E-2</v>
      </c>
      <c r="AJ15" s="2">
        <v>593</v>
      </c>
      <c r="AK15" s="12">
        <f t="shared" si="2"/>
        <v>212.72140430351075</v>
      </c>
      <c r="AL15" s="1">
        <v>2.1185862499999999</v>
      </c>
      <c r="AM15" s="26">
        <f t="shared" si="21"/>
        <v>206.46489241223102</v>
      </c>
      <c r="AN15" s="14">
        <f t="shared" si="22"/>
        <v>1.3216729455154296E-2</v>
      </c>
      <c r="AO15" s="2">
        <v>601</v>
      </c>
      <c r="AP15" s="12">
        <f t="shared" si="3"/>
        <v>218.50841750841752</v>
      </c>
      <c r="AQ15" s="1">
        <v>2.3904338999999997</v>
      </c>
      <c r="AR15" s="26">
        <f t="shared" si="23"/>
        <v>210.81144781144781</v>
      </c>
      <c r="AS15" s="14">
        <f t="shared" si="24"/>
        <v>1.5921382677165349E-2</v>
      </c>
      <c r="AT15" s="2">
        <v>615</v>
      </c>
      <c r="AU15" s="12">
        <f t="shared" si="4"/>
        <v>221.57142857142858</v>
      </c>
      <c r="AV15" s="1">
        <v>2.3324000000000003</v>
      </c>
      <c r="AW15" s="26">
        <f t="shared" si="25"/>
        <v>215.14285714285717</v>
      </c>
      <c r="AX15" s="14">
        <f t="shared" si="26"/>
        <v>1.5765555555555557E-2</v>
      </c>
      <c r="AY15" s="2">
        <v>605</v>
      </c>
      <c r="AZ15" s="12">
        <f t="shared" si="5"/>
        <v>222.28508287292817</v>
      </c>
      <c r="BA15" s="1">
        <v>2.3647911111111108</v>
      </c>
      <c r="BB15" s="26">
        <f t="shared" si="27"/>
        <v>214.91767955801106</v>
      </c>
      <c r="BC15" s="14">
        <f t="shared" si="28"/>
        <v>1.3860378702662162E-2</v>
      </c>
      <c r="BD15" s="2">
        <v>670</v>
      </c>
      <c r="BE15" s="12">
        <f t="shared" si="6"/>
        <v>246.12514092446449</v>
      </c>
      <c r="BF15" s="1">
        <v>2.7329744318181817</v>
      </c>
      <c r="BG15" s="26">
        <f t="shared" si="29"/>
        <v>236.89007891770012</v>
      </c>
      <c r="BH15" s="14">
        <f t="shared" si="30"/>
        <v>1.4232074545121603E-2</v>
      </c>
      <c r="BI15" s="2">
        <v>601</v>
      </c>
      <c r="BJ15" s="12">
        <f t="shared" si="7"/>
        <v>218.01666666666665</v>
      </c>
      <c r="BK15" s="1">
        <v>2.0486800000000001</v>
      </c>
      <c r="BL15" s="26">
        <f t="shared" si="31"/>
        <v>211.45499999999998</v>
      </c>
      <c r="BM15" s="14">
        <f t="shared" si="32"/>
        <v>1.34653289306579E-2</v>
      </c>
      <c r="BN15" s="2">
        <v>711</v>
      </c>
      <c r="BO15" s="12">
        <f t="shared" si="8"/>
        <v>261.99101123595506</v>
      </c>
      <c r="BP15" s="1">
        <v>1.8911800000000001</v>
      </c>
      <c r="BQ15" s="26">
        <f t="shared" si="33"/>
        <v>250.43258426966293</v>
      </c>
      <c r="BR15" s="14">
        <f t="shared" si="34"/>
        <v>4.7882813259453767E-3</v>
      </c>
      <c r="BS15" s="2">
        <v>502</v>
      </c>
      <c r="BT15" s="12">
        <f t="shared" si="9"/>
        <v>259.18367346938777</v>
      </c>
      <c r="BU15" s="1">
        <v>2.4584700000000002</v>
      </c>
      <c r="BV15" s="26">
        <f t="shared" si="35"/>
        <v>252.70408163265307</v>
      </c>
      <c r="BW15" s="14">
        <f t="shared" si="36"/>
        <v>1.6497952755905498E-2</v>
      </c>
      <c r="BX15" s="18">
        <v>472</v>
      </c>
      <c r="BY15" s="28">
        <f t="shared" si="37"/>
        <v>239.74489795918367</v>
      </c>
      <c r="BZ15" s="13">
        <v>2.3044397222222224</v>
      </c>
      <c r="CA15" s="26">
        <f t="shared" si="38"/>
        <v>234.5612244897959</v>
      </c>
      <c r="CB15" s="29">
        <f t="shared" si="39"/>
        <v>1.849975065616799E-2</v>
      </c>
      <c r="CC15" s="7">
        <v>523</v>
      </c>
      <c r="CD15" s="28">
        <f t="shared" si="40"/>
        <v>273.90459965928449</v>
      </c>
      <c r="CE15" s="13">
        <v>2.5145001496647605</v>
      </c>
      <c r="CF15" s="26">
        <f t="shared" si="41"/>
        <v>266.4403747870528</v>
      </c>
      <c r="CG15" s="29">
        <f t="shared" si="42"/>
        <v>1.4104780041081828E-2</v>
      </c>
      <c r="CH15" s="18">
        <v>501</v>
      </c>
      <c r="CI15" s="28">
        <f t="shared" si="43"/>
        <v>259.83163265306126</v>
      </c>
      <c r="CJ15" s="13">
        <v>2.5518000000000001</v>
      </c>
      <c r="CK15" s="26">
        <f t="shared" si="44"/>
        <v>252.05612244897961</v>
      </c>
      <c r="CL15" s="29">
        <f t="shared" si="45"/>
        <v>1.5310892388451411E-2</v>
      </c>
      <c r="CM15" s="7">
        <v>508</v>
      </c>
      <c r="CN15" s="28">
        <f t="shared" si="46"/>
        <v>264.61945392491469</v>
      </c>
      <c r="CO15" s="13">
        <v>2.5518000000000001</v>
      </c>
      <c r="CP15" s="26">
        <f t="shared" si="47"/>
        <v>255.84215017064847</v>
      </c>
      <c r="CQ15" s="29">
        <f t="shared" si="48"/>
        <v>1.3563390687275188E-2</v>
      </c>
      <c r="CR15" s="7">
        <v>509</v>
      </c>
      <c r="CS15" s="28">
        <f t="shared" si="49"/>
        <v>265.26962457337885</v>
      </c>
      <c r="CT15" s="13">
        <v>2.476896</v>
      </c>
      <c r="CU15" s="26">
        <f t="shared" si="50"/>
        <v>257.1424914675768</v>
      </c>
      <c r="CV15" s="29">
        <f t="shared" si="51"/>
        <v>1.3751466666666658E-2</v>
      </c>
      <c r="CW15" s="7">
        <v>562</v>
      </c>
      <c r="CX15" s="28">
        <f t="shared" si="52"/>
        <v>252.54857142857142</v>
      </c>
      <c r="CY15" s="13">
        <v>3.01031</v>
      </c>
      <c r="CZ15" s="26">
        <f t="shared" si="53"/>
        <v>246.56142857142856</v>
      </c>
      <c r="DA15" s="29">
        <f t="shared" si="54"/>
        <v>2.4280362681937544E-2</v>
      </c>
      <c r="DB15" s="18">
        <v>559</v>
      </c>
      <c r="DC15" s="28">
        <f t="shared" si="55"/>
        <v>249.65811965811969</v>
      </c>
      <c r="DD15" s="13">
        <v>2.7688000000000001</v>
      </c>
      <c r="DE15" s="26">
        <f t="shared" si="56"/>
        <v>244.77350427350427</v>
      </c>
      <c r="DF15" s="38">
        <f t="shared" si="57"/>
        <v>2.1956692913385766E-2</v>
      </c>
      <c r="DG15" s="18">
        <v>524</v>
      </c>
      <c r="DH15" s="28">
        <f t="shared" si="58"/>
        <v>179.49333333333334</v>
      </c>
      <c r="DI15" s="13">
        <v>3.0375399999999999</v>
      </c>
      <c r="DJ15" s="26">
        <f t="shared" si="59"/>
        <v>175.89500000000001</v>
      </c>
      <c r="DK15" s="29">
        <f t="shared" si="60"/>
        <v>3.7447892542843933E-2</v>
      </c>
      <c r="DL15" s="18">
        <v>514</v>
      </c>
      <c r="DM15" s="28">
        <f t="shared" si="61"/>
        <v>256.08196721311475</v>
      </c>
      <c r="DN15" s="13">
        <v>2.9184000000000001</v>
      </c>
      <c r="DO15" s="26">
        <f t="shared" si="62"/>
        <v>250.14836065573769</v>
      </c>
      <c r="DP15" s="29">
        <f t="shared" si="63"/>
        <v>2.5625224478519146E-2</v>
      </c>
      <c r="DQ15" s="18">
        <v>483</v>
      </c>
      <c r="DR15" s="28">
        <f t="shared" si="10"/>
        <v>259.55289139633288</v>
      </c>
      <c r="DS15" s="13">
        <v>2.6467000000000001</v>
      </c>
      <c r="DT15" s="26">
        <f t="shared" si="64"/>
        <v>251.76093088857547</v>
      </c>
      <c r="DU15" s="29">
        <f t="shared" si="65"/>
        <v>2.0931830934926229E-2</v>
      </c>
      <c r="DV15" s="7">
        <v>511</v>
      </c>
      <c r="DW15" s="28">
        <f t="shared" si="66"/>
        <v>255.67933884297523</v>
      </c>
      <c r="DX15" s="13">
        <v>3.0362</v>
      </c>
      <c r="DY15" s="26">
        <f t="shared" si="67"/>
        <v>251.58595041322315</v>
      </c>
      <c r="DZ15" s="29">
        <f t="shared" si="68"/>
        <v>2.2829497274379162E-2</v>
      </c>
      <c r="EA15" s="18">
        <v>524</v>
      </c>
      <c r="EB15" s="28">
        <f t="shared" si="69"/>
        <v>269.24</v>
      </c>
      <c r="EC15" s="13">
        <v>3.4460000000000002</v>
      </c>
      <c r="ED15" s="26">
        <f t="shared" si="70"/>
        <v>263.52499999999998</v>
      </c>
      <c r="EE15" s="29">
        <f t="shared" si="71"/>
        <v>2.5354330708661409E-2</v>
      </c>
      <c r="EF15" s="18">
        <v>564</v>
      </c>
      <c r="EG15" s="28">
        <f t="shared" si="72"/>
        <v>244.85169491525423</v>
      </c>
      <c r="EH15" s="13">
        <v>3.3426999999999998</v>
      </c>
      <c r="EI15" s="26">
        <f t="shared" si="73"/>
        <v>235.4343220338983</v>
      </c>
      <c r="EJ15" s="29">
        <f t="shared" si="74"/>
        <v>1.5821822272215954E-2</v>
      </c>
      <c r="EK15" s="18">
        <v>463</v>
      </c>
      <c r="EL15" s="28">
        <f t="shared" si="75"/>
        <v>242.57000000000002</v>
      </c>
      <c r="EM15" s="13">
        <v>2.8492000000000002</v>
      </c>
      <c r="EN15" s="26">
        <f t="shared" si="76"/>
        <v>237.17250000000001</v>
      </c>
      <c r="EO15" s="29">
        <f t="shared" si="77"/>
        <v>2.4733672996757688E-2</v>
      </c>
      <c r="EP15" s="63">
        <v>523</v>
      </c>
      <c r="EQ15" s="12">
        <f t="shared" si="78"/>
        <v>280.60135135135135</v>
      </c>
      <c r="ER15" s="1">
        <v>3.5177</v>
      </c>
      <c r="ES15" s="26">
        <f t="shared" si="79"/>
        <v>274.16554054054052</v>
      </c>
      <c r="ET15" s="14">
        <f t="shared" si="80"/>
        <v>2.3509081364829407E-2</v>
      </c>
      <c r="EU15" s="2">
        <v>506</v>
      </c>
      <c r="EV15" s="12">
        <f t="shared" si="11"/>
        <v>269.39393939393938</v>
      </c>
      <c r="EW15" s="1">
        <v>3.4070999999999998</v>
      </c>
      <c r="EX15" s="26">
        <f t="shared" si="81"/>
        <v>262.65909090909088</v>
      </c>
      <c r="EY15" s="35">
        <f t="shared" si="82"/>
        <v>2.1656017997750302E-2</v>
      </c>
      <c r="EZ15" s="2">
        <v>537.5</v>
      </c>
      <c r="FA15" s="12">
        <f t="shared" si="12"/>
        <v>205.28017241379311</v>
      </c>
      <c r="FB15" s="1">
        <v>2.7374999999999998</v>
      </c>
      <c r="FC15" s="26">
        <f t="shared" si="83"/>
        <v>197.06896551724139</v>
      </c>
      <c r="FD15" s="35">
        <f t="shared" si="84"/>
        <v>1.8267716535433048E-2</v>
      </c>
      <c r="FE15" s="2">
        <v>460</v>
      </c>
      <c r="FF15" s="12">
        <f t="shared" si="13"/>
        <v>231.68918918918919</v>
      </c>
      <c r="FG15" s="1">
        <v>2.5129999999999999</v>
      </c>
      <c r="FH15" s="26">
        <f t="shared" si="85"/>
        <v>226.86233108108109</v>
      </c>
      <c r="FI15" s="14">
        <f t="shared" si="86"/>
        <v>3.2422747156605369E-2</v>
      </c>
      <c r="FJ15" s="2">
        <v>510</v>
      </c>
      <c r="FK15" s="12">
        <f t="shared" si="14"/>
        <v>263.86824324324323</v>
      </c>
      <c r="FL15" s="1">
        <v>3.0750000000000002</v>
      </c>
      <c r="FM15" s="26">
        <f t="shared" si="87"/>
        <v>257.43243243243239</v>
      </c>
      <c r="FN15" s="14">
        <f t="shared" si="88"/>
        <v>2.03937007874016E-2</v>
      </c>
      <c r="FO15" s="2">
        <v>527.5</v>
      </c>
      <c r="FP15" s="12">
        <f t="shared" si="15"/>
        <v>275.13091216216219</v>
      </c>
      <c r="FQ15" s="1">
        <v>3.0750000000000002</v>
      </c>
      <c r="FR15" s="26">
        <f t="shared" si="89"/>
        <v>265.47719594594594</v>
      </c>
      <c r="FS15" s="14">
        <f t="shared" si="90"/>
        <v>1.1006124234470701E-2</v>
      </c>
      <c r="FT15" s="2">
        <v>400</v>
      </c>
      <c r="FU15" s="12">
        <f t="shared" si="16"/>
        <v>167.59530791788856</v>
      </c>
      <c r="FV15" s="1">
        <v>1.825</v>
      </c>
      <c r="FW15" s="26">
        <f t="shared" si="91"/>
        <v>160.61217008797655</v>
      </c>
      <c r="FX15" s="14">
        <f t="shared" si="92"/>
        <v>1.7900262467191598E-2</v>
      </c>
    </row>
    <row r="16" spans="2:180" x14ac:dyDescent="0.25">
      <c r="B16" s="2">
        <v>197</v>
      </c>
      <c r="C16" s="1">
        <v>2.3457622694270612</v>
      </c>
      <c r="D16" s="7">
        <f t="shared" si="93"/>
        <v>191</v>
      </c>
      <c r="E16" s="3">
        <v>1.8247482842315841E-2</v>
      </c>
      <c r="F16" s="62">
        <v>209</v>
      </c>
      <c r="G16" s="13">
        <v>2.6019999999999999</v>
      </c>
      <c r="H16" s="26">
        <f t="shared" si="94"/>
        <v>203</v>
      </c>
      <c r="I16" s="29">
        <f t="shared" si="95"/>
        <v>1.7266666666666652E-2</v>
      </c>
      <c r="J16" s="59">
        <v>214</v>
      </c>
      <c r="K16" s="13">
        <v>2.5751200000000001</v>
      </c>
      <c r="L16" s="26">
        <f t="shared" si="96"/>
        <v>209</v>
      </c>
      <c r="M16" s="29">
        <f t="shared" si="97"/>
        <v>1.7079999999999984E-2</v>
      </c>
      <c r="N16" s="59">
        <v>277</v>
      </c>
      <c r="O16" s="13">
        <v>2.6208999999999993</v>
      </c>
      <c r="P16" s="26">
        <f t="shared" si="98"/>
        <v>266.5</v>
      </c>
      <c r="Q16" s="29">
        <f t="shared" si="99"/>
        <v>9.3476190476190438E-3</v>
      </c>
      <c r="R16" s="59">
        <v>213</v>
      </c>
      <c r="S16" s="13">
        <v>2.7102599999999999</v>
      </c>
      <c r="T16" s="26">
        <f t="shared" si="100"/>
        <v>207</v>
      </c>
      <c r="U16" s="29">
        <f t="shared" si="101"/>
        <v>1.8666666666666682E-2</v>
      </c>
      <c r="V16" s="52">
        <v>235</v>
      </c>
      <c r="W16" s="1">
        <v>2.4403999999999999</v>
      </c>
      <c r="X16" s="26">
        <f t="shared" si="102"/>
        <v>225.5</v>
      </c>
      <c r="Y16" s="14">
        <f t="shared" si="103"/>
        <v>1.427368421052631E-2</v>
      </c>
      <c r="Z16" s="2">
        <v>616</v>
      </c>
      <c r="AA16" s="12">
        <f t="shared" si="0"/>
        <v>220.08603351955307</v>
      </c>
      <c r="AB16" s="1">
        <v>2.573736666666667</v>
      </c>
      <c r="AC16" s="26">
        <f t="shared" si="17"/>
        <v>215.40335195530727</v>
      </c>
      <c r="AD16" s="14">
        <f t="shared" si="18"/>
        <v>1.5585798934224187E-2</v>
      </c>
      <c r="AE16" s="2">
        <v>662</v>
      </c>
      <c r="AF16" s="12">
        <f t="shared" si="1"/>
        <v>240.04708520179375</v>
      </c>
      <c r="AG16" s="1">
        <v>2.4827999999999997</v>
      </c>
      <c r="AH16" s="26">
        <f t="shared" si="19"/>
        <v>233.64013452914799</v>
      </c>
      <c r="AI16" s="14">
        <f t="shared" si="20"/>
        <v>1.5092983377077811E-2</v>
      </c>
      <c r="AJ16" s="2">
        <v>625</v>
      </c>
      <c r="AK16" s="12">
        <f t="shared" si="2"/>
        <v>226.52887882219704</v>
      </c>
      <c r="AL16" s="1">
        <v>2.3062440277777778</v>
      </c>
      <c r="AM16" s="26">
        <f t="shared" si="21"/>
        <v>219.62514156285391</v>
      </c>
      <c r="AN16" s="14">
        <f t="shared" si="22"/>
        <v>1.359102836103822E-2</v>
      </c>
      <c r="AO16" s="2">
        <v>641</v>
      </c>
      <c r="AP16" s="12">
        <f t="shared" si="3"/>
        <v>235.6127946127946</v>
      </c>
      <c r="AQ16" s="1">
        <v>2.6219206999999995</v>
      </c>
      <c r="AR16" s="26">
        <f t="shared" si="23"/>
        <v>227.06060606060606</v>
      </c>
      <c r="AS16" s="14">
        <f t="shared" si="24"/>
        <v>1.3533775511811038E-2</v>
      </c>
      <c r="AT16" s="2">
        <v>635</v>
      </c>
      <c r="AU16" s="12">
        <f t="shared" si="4"/>
        <v>230.14285714285714</v>
      </c>
      <c r="AV16" s="1">
        <v>2.5393000000000003</v>
      </c>
      <c r="AW16" s="26">
        <f t="shared" si="25"/>
        <v>225.85714285714286</v>
      </c>
      <c r="AX16" s="14">
        <f t="shared" si="26"/>
        <v>2.413833333333339E-2</v>
      </c>
      <c r="AY16" s="2">
        <v>643</v>
      </c>
      <c r="AZ16" s="12">
        <f t="shared" si="5"/>
        <v>238.2828729281768</v>
      </c>
      <c r="BA16" s="1">
        <v>2.5847244444444444</v>
      </c>
      <c r="BB16" s="26">
        <f t="shared" si="27"/>
        <v>230.28397790055249</v>
      </c>
      <c r="BC16" s="14">
        <f t="shared" si="28"/>
        <v>1.3747732191370819E-2</v>
      </c>
      <c r="BD16" s="2">
        <v>716</v>
      </c>
      <c r="BE16" s="12">
        <f t="shared" si="6"/>
        <v>265.88387824126266</v>
      </c>
      <c r="BF16" s="1">
        <v>2.9820033207070704</v>
      </c>
      <c r="BG16" s="26">
        <f t="shared" si="29"/>
        <v>256.00450958286359</v>
      </c>
      <c r="BH16" s="14">
        <f t="shared" si="30"/>
        <v>1.2603481937946168E-2</v>
      </c>
      <c r="BI16" s="2">
        <v>634</v>
      </c>
      <c r="BJ16" s="12">
        <f t="shared" si="7"/>
        <v>231.98666666666668</v>
      </c>
      <c r="BK16" s="1">
        <v>2.2151299999999998</v>
      </c>
      <c r="BL16" s="26">
        <f t="shared" si="31"/>
        <v>225.00166666666667</v>
      </c>
      <c r="BM16" s="14">
        <f t="shared" si="32"/>
        <v>1.1914817465998529E-2</v>
      </c>
      <c r="BN16" s="2">
        <v>771</v>
      </c>
      <c r="BO16" s="12">
        <f t="shared" si="8"/>
        <v>287.67640449438204</v>
      </c>
      <c r="BP16" s="1">
        <v>2.07897</v>
      </c>
      <c r="BQ16" s="26">
        <f t="shared" si="33"/>
        <v>274.83370786516855</v>
      </c>
      <c r="BR16" s="14">
        <f t="shared" si="34"/>
        <v>7.3111592300962288E-3</v>
      </c>
      <c r="BS16" s="2">
        <v>524</v>
      </c>
      <c r="BT16" s="12">
        <f t="shared" si="9"/>
        <v>273.4387755102041</v>
      </c>
      <c r="BU16" s="1">
        <v>2.6978800000000001</v>
      </c>
      <c r="BV16" s="26">
        <f t="shared" si="35"/>
        <v>266.3112244897959</v>
      </c>
      <c r="BW16" s="14">
        <f t="shared" si="36"/>
        <v>1.679468861846814E-2</v>
      </c>
      <c r="BX16" s="18">
        <v>492</v>
      </c>
      <c r="BY16" s="28">
        <f t="shared" si="37"/>
        <v>252.70408163265304</v>
      </c>
      <c r="BZ16" s="13">
        <v>2.5195147222222225</v>
      </c>
      <c r="CA16" s="26">
        <f t="shared" si="38"/>
        <v>246.22448979591837</v>
      </c>
      <c r="CB16" s="29">
        <f t="shared" si="39"/>
        <v>1.65963385826772E-2</v>
      </c>
      <c r="CC16" s="7">
        <v>539</v>
      </c>
      <c r="CD16" s="28">
        <f t="shared" si="40"/>
        <v>284.28960817717206</v>
      </c>
      <c r="CE16" s="13">
        <v>2.7256401496647604</v>
      </c>
      <c r="CF16" s="26">
        <f t="shared" si="41"/>
        <v>279.0971039182283</v>
      </c>
      <c r="CG16" s="29">
        <f t="shared" si="42"/>
        <v>2.0331230314960605E-2</v>
      </c>
      <c r="CH16" s="18">
        <v>523</v>
      </c>
      <c r="CI16" s="28">
        <f t="shared" si="43"/>
        <v>274.08673469387753</v>
      </c>
      <c r="CJ16" s="13">
        <v>2.7946</v>
      </c>
      <c r="CK16" s="26">
        <f t="shared" si="44"/>
        <v>266.9591836734694</v>
      </c>
      <c r="CL16" s="29">
        <f t="shared" si="45"/>
        <v>1.7032498210451028E-2</v>
      </c>
      <c r="CM16" s="7">
        <v>528</v>
      </c>
      <c r="CN16" s="28">
        <f t="shared" si="46"/>
        <v>277.62286689419795</v>
      </c>
      <c r="CO16" s="13">
        <v>2.7946</v>
      </c>
      <c r="CP16" s="26">
        <f t="shared" si="47"/>
        <v>271.1211604095563</v>
      </c>
      <c r="CQ16" s="29">
        <f t="shared" si="48"/>
        <v>1.8672020997375343E-2</v>
      </c>
      <c r="CR16" s="7">
        <v>529</v>
      </c>
      <c r="CS16" s="28">
        <f t="shared" si="49"/>
        <v>278.27303754266211</v>
      </c>
      <c r="CT16" s="13">
        <v>2.7244860000000002</v>
      </c>
      <c r="CU16" s="26">
        <f t="shared" si="50"/>
        <v>271.77133105802045</v>
      </c>
      <c r="CV16" s="29">
        <f t="shared" si="51"/>
        <v>1.9040385826771693E-2</v>
      </c>
      <c r="CW16" s="7">
        <v>584</v>
      </c>
      <c r="CX16" s="28">
        <f t="shared" si="52"/>
        <v>264.52285714285716</v>
      </c>
      <c r="CY16" s="13">
        <v>3.25101</v>
      </c>
      <c r="CZ16" s="26">
        <f t="shared" si="53"/>
        <v>258.53571428571428</v>
      </c>
      <c r="DA16" s="29">
        <f t="shared" si="54"/>
        <v>2.0101407778573079E-2</v>
      </c>
      <c r="DB16" s="18">
        <v>582</v>
      </c>
      <c r="DC16" s="28">
        <f t="shared" si="55"/>
        <v>262.14102564102564</v>
      </c>
      <c r="DD16" s="13">
        <v>3.0068000000000001</v>
      </c>
      <c r="DE16" s="26">
        <f t="shared" si="56"/>
        <v>255.89957264957266</v>
      </c>
      <c r="DF16" s="38">
        <f t="shared" si="57"/>
        <v>1.9066073262581362E-2</v>
      </c>
      <c r="DG16" s="18">
        <v>544</v>
      </c>
      <c r="DH16" s="28">
        <f t="shared" si="58"/>
        <v>187.96</v>
      </c>
      <c r="DI16" s="13">
        <v>3.2825600000000001</v>
      </c>
      <c r="DJ16" s="26">
        <f t="shared" si="59"/>
        <v>183.72666666666669</v>
      </c>
      <c r="DK16" s="29">
        <f t="shared" si="60"/>
        <v>2.893937007874018E-2</v>
      </c>
      <c r="DL16" s="18">
        <v>534</v>
      </c>
      <c r="DM16" s="28">
        <f t="shared" si="61"/>
        <v>268.57377049180326</v>
      </c>
      <c r="DN16" s="13">
        <v>3.1978</v>
      </c>
      <c r="DO16" s="26">
        <f t="shared" si="62"/>
        <v>262.32786885245901</v>
      </c>
      <c r="DP16" s="29">
        <f t="shared" si="63"/>
        <v>2.2366666666666687E-2</v>
      </c>
      <c r="DQ16" s="18">
        <v>506</v>
      </c>
      <c r="DR16" s="28">
        <f t="shared" si="10"/>
        <v>271.91255289139633</v>
      </c>
      <c r="DS16" s="13">
        <v>2.9567999999999999</v>
      </c>
      <c r="DT16" s="26">
        <f t="shared" si="64"/>
        <v>265.73272214386463</v>
      </c>
      <c r="DU16" s="29">
        <f t="shared" si="65"/>
        <v>2.5089683898208405E-2</v>
      </c>
      <c r="DV16" s="7">
        <v>529</v>
      </c>
      <c r="DW16" s="28">
        <f t="shared" si="66"/>
        <v>267.01487603305787</v>
      </c>
      <c r="DX16" s="13">
        <v>3.3180999999999998</v>
      </c>
      <c r="DY16" s="26">
        <f t="shared" si="67"/>
        <v>261.34710743801656</v>
      </c>
      <c r="DZ16" s="29">
        <f t="shared" si="68"/>
        <v>2.4868693496646232E-2</v>
      </c>
      <c r="EA16" s="18">
        <v>545</v>
      </c>
      <c r="EB16" s="28">
        <f t="shared" si="69"/>
        <v>282.57499999999999</v>
      </c>
      <c r="EC16" s="13">
        <v>3.7481</v>
      </c>
      <c r="ED16" s="26">
        <f t="shared" si="70"/>
        <v>275.90750000000003</v>
      </c>
      <c r="EE16" s="29">
        <f t="shared" si="71"/>
        <v>2.2654668166479212E-2</v>
      </c>
      <c r="EF16" s="18">
        <v>600</v>
      </c>
      <c r="EG16" s="28">
        <f t="shared" si="72"/>
        <v>264.22457627118644</v>
      </c>
      <c r="EH16" s="13">
        <v>3.6187999999999998</v>
      </c>
      <c r="EI16" s="26">
        <f t="shared" si="73"/>
        <v>254.53813559322032</v>
      </c>
      <c r="EJ16" s="29">
        <f t="shared" si="74"/>
        <v>1.4251881014873138E-2</v>
      </c>
      <c r="EK16" s="18">
        <v>488</v>
      </c>
      <c r="EL16" s="28">
        <f t="shared" si="75"/>
        <v>258.44499999999999</v>
      </c>
      <c r="EM16" s="13">
        <v>3.1558000000000002</v>
      </c>
      <c r="EN16" s="26">
        <f t="shared" si="76"/>
        <v>250.50749999999999</v>
      </c>
      <c r="EO16" s="29">
        <f t="shared" si="77"/>
        <v>1.9313385826771688E-2</v>
      </c>
      <c r="EP16" s="63">
        <v>543</v>
      </c>
      <c r="EQ16" s="12">
        <f t="shared" si="78"/>
        <v>293.47297297297297</v>
      </c>
      <c r="ER16" s="1">
        <v>3.7894000000000001</v>
      </c>
      <c r="ES16" s="26">
        <f t="shared" si="79"/>
        <v>287.03716216216219</v>
      </c>
      <c r="ET16" s="14">
        <f t="shared" si="80"/>
        <v>2.110845144356957E-2</v>
      </c>
      <c r="EU16" s="2">
        <v>524</v>
      </c>
      <c r="EV16" s="12">
        <f t="shared" si="11"/>
        <v>280.93939393939394</v>
      </c>
      <c r="EW16" s="1">
        <v>3.6928000000000001</v>
      </c>
      <c r="EX16" s="26">
        <f t="shared" si="81"/>
        <v>275.16666666666663</v>
      </c>
      <c r="EY16" s="35">
        <f t="shared" si="82"/>
        <v>2.4745669291338573E-2</v>
      </c>
      <c r="EZ16" s="2">
        <v>570</v>
      </c>
      <c r="FA16" s="12">
        <f t="shared" si="12"/>
        <v>220.52955665024632</v>
      </c>
      <c r="FB16" s="1">
        <v>3.0125000000000002</v>
      </c>
      <c r="FC16" s="26">
        <f t="shared" si="83"/>
        <v>212.9048645320197</v>
      </c>
      <c r="FD16" s="35">
        <f t="shared" si="84"/>
        <v>1.8033515041389073E-2</v>
      </c>
      <c r="FE16" s="2">
        <v>475</v>
      </c>
      <c r="FF16" s="12">
        <f t="shared" si="13"/>
        <v>241.34290540540542</v>
      </c>
      <c r="FG16" s="1">
        <v>2.8</v>
      </c>
      <c r="FH16" s="26">
        <f t="shared" si="85"/>
        <v>236.51604729729729</v>
      </c>
      <c r="FI16" s="14">
        <f t="shared" si="86"/>
        <v>2.9729483814523151E-2</v>
      </c>
      <c r="FJ16" s="2">
        <v>530</v>
      </c>
      <c r="FK16" s="12">
        <f t="shared" si="14"/>
        <v>276.73986486486484</v>
      </c>
      <c r="FL16" s="1">
        <v>3.3875000000000002</v>
      </c>
      <c r="FM16" s="26">
        <f t="shared" si="87"/>
        <v>270.30405405405406</v>
      </c>
      <c r="FN16" s="14">
        <f t="shared" si="88"/>
        <v>2.4278215223097126E-2</v>
      </c>
      <c r="FO16" s="2">
        <v>540</v>
      </c>
      <c r="FP16" s="12">
        <f t="shared" si="15"/>
        <v>283.17567567567568</v>
      </c>
      <c r="FQ16" s="1">
        <v>3.3250000000000002</v>
      </c>
      <c r="FR16" s="26">
        <f t="shared" si="89"/>
        <v>279.15329391891896</v>
      </c>
      <c r="FS16" s="14">
        <f t="shared" si="90"/>
        <v>3.1076115485564406E-2</v>
      </c>
      <c r="FT16" s="2">
        <v>420</v>
      </c>
      <c r="FU16" s="12">
        <f t="shared" si="16"/>
        <v>178.76832844574781</v>
      </c>
      <c r="FV16" s="1">
        <v>2.04</v>
      </c>
      <c r="FW16" s="26">
        <f t="shared" si="91"/>
        <v>173.18181818181819</v>
      </c>
      <c r="FX16" s="14">
        <f t="shared" si="92"/>
        <v>1.9242782152230957E-2</v>
      </c>
    </row>
    <row r="17" spans="2:180" x14ac:dyDescent="0.25">
      <c r="B17" s="2">
        <v>209</v>
      </c>
      <c r="C17" s="1">
        <v>2.5666018392652052</v>
      </c>
      <c r="D17" s="7">
        <f t="shared" si="93"/>
        <v>203</v>
      </c>
      <c r="E17" s="3">
        <v>1.8403297486511993E-2</v>
      </c>
      <c r="F17" s="62">
        <v>221</v>
      </c>
      <c r="G17" s="13">
        <v>2.8034999999999997</v>
      </c>
      <c r="H17" s="26">
        <f t="shared" si="94"/>
        <v>215</v>
      </c>
      <c r="I17" s="29">
        <f t="shared" si="95"/>
        <v>1.6791666666666649E-2</v>
      </c>
      <c r="J17" s="59">
        <v>224</v>
      </c>
      <c r="K17" s="13">
        <v>2.7597200000000002</v>
      </c>
      <c r="L17" s="26">
        <f t="shared" si="96"/>
        <v>219</v>
      </c>
      <c r="M17" s="29">
        <f t="shared" si="97"/>
        <v>1.8460000000000011E-2</v>
      </c>
      <c r="N17" s="59">
        <v>297</v>
      </c>
      <c r="O17" s="13">
        <v>2.7981999999999996</v>
      </c>
      <c r="P17" s="26">
        <f t="shared" si="98"/>
        <v>287</v>
      </c>
      <c r="Q17" s="29">
        <f t="shared" si="99"/>
        <v>8.8650000000000118E-3</v>
      </c>
      <c r="R17" s="59">
        <v>225</v>
      </c>
      <c r="S17" s="13">
        <v>2.9097599999999999</v>
      </c>
      <c r="T17" s="26">
        <f t="shared" si="100"/>
        <v>219</v>
      </c>
      <c r="U17" s="29">
        <f t="shared" si="101"/>
        <v>1.6625000000000001E-2</v>
      </c>
      <c r="V17" s="52">
        <v>250</v>
      </c>
      <c r="W17" s="1">
        <v>2.6341999999999999</v>
      </c>
      <c r="X17" s="26">
        <f t="shared" si="102"/>
        <v>242.5</v>
      </c>
      <c r="Y17" s="14">
        <f t="shared" si="103"/>
        <v>1.2919999999999997E-2</v>
      </c>
      <c r="Z17" s="2">
        <v>650</v>
      </c>
      <c r="AA17" s="12">
        <f t="shared" si="0"/>
        <v>234.55977653631282</v>
      </c>
      <c r="AB17" s="1">
        <v>2.8061566666666669</v>
      </c>
      <c r="AC17" s="26">
        <f t="shared" si="17"/>
        <v>227.32290502793296</v>
      </c>
      <c r="AD17" s="14">
        <f t="shared" si="18"/>
        <v>1.6058043847460256E-2</v>
      </c>
      <c r="AE17" s="2">
        <v>692</v>
      </c>
      <c r="AF17" s="12">
        <f t="shared" si="1"/>
        <v>252.86098654708522</v>
      </c>
      <c r="AG17" s="1">
        <v>2.6916999999999995</v>
      </c>
      <c r="AH17" s="26">
        <f t="shared" si="19"/>
        <v>246.45403587443948</v>
      </c>
      <c r="AI17" s="14">
        <f t="shared" si="20"/>
        <v>1.6302607174103239E-2</v>
      </c>
      <c r="AJ17" s="2">
        <v>663</v>
      </c>
      <c r="AK17" s="12">
        <f t="shared" si="2"/>
        <v>242.92525481313703</v>
      </c>
      <c r="AL17" s="1">
        <v>2.5210202777777777</v>
      </c>
      <c r="AM17" s="26">
        <f t="shared" si="21"/>
        <v>234.72706681766704</v>
      </c>
      <c r="AN17" s="14">
        <f t="shared" si="22"/>
        <v>1.309900737325596E-2</v>
      </c>
      <c r="AO17" s="2">
        <v>715</v>
      </c>
      <c r="AP17" s="12">
        <f t="shared" si="3"/>
        <v>267.25589225589226</v>
      </c>
      <c r="AQ17" s="1">
        <v>2.8094094999999997</v>
      </c>
      <c r="AR17" s="26">
        <f t="shared" si="23"/>
        <v>251.43434343434342</v>
      </c>
      <c r="AS17" s="14">
        <f t="shared" si="24"/>
        <v>5.9251089167908066E-3</v>
      </c>
      <c r="AT17" s="2">
        <v>670</v>
      </c>
      <c r="AU17" s="12">
        <f t="shared" si="4"/>
        <v>245.14285714285717</v>
      </c>
      <c r="AV17" s="1">
        <v>2.7514000000000003</v>
      </c>
      <c r="AW17" s="26">
        <f t="shared" si="25"/>
        <v>237.64285714285717</v>
      </c>
      <c r="AX17" s="14">
        <f t="shared" si="26"/>
        <v>1.413999999999997E-2</v>
      </c>
      <c r="AY17" s="2">
        <v>688</v>
      </c>
      <c r="AZ17" s="12">
        <f t="shared" si="5"/>
        <v>257.22762430939224</v>
      </c>
      <c r="BA17" s="1">
        <v>2.8201711111111112</v>
      </c>
      <c r="BB17" s="26">
        <f t="shared" si="27"/>
        <v>247.75524861878452</v>
      </c>
      <c r="BC17" s="14">
        <f t="shared" si="28"/>
        <v>1.2428068435889984E-2</v>
      </c>
      <c r="BD17" s="2">
        <v>763</v>
      </c>
      <c r="BE17" s="12">
        <f t="shared" si="6"/>
        <v>286.07215332581734</v>
      </c>
      <c r="BF17" s="1">
        <v>3.2208242297979797</v>
      </c>
      <c r="BG17" s="26">
        <f t="shared" si="29"/>
        <v>275.97801578354</v>
      </c>
      <c r="BH17" s="14">
        <f t="shared" si="30"/>
        <v>1.1829683719419028E-2</v>
      </c>
      <c r="BI17" s="2">
        <v>672</v>
      </c>
      <c r="BJ17" s="12">
        <f t="shared" si="7"/>
        <v>248.07333333333332</v>
      </c>
      <c r="BK17" s="1">
        <v>2.4176700000000002</v>
      </c>
      <c r="BL17" s="26">
        <f t="shared" si="31"/>
        <v>240.03</v>
      </c>
      <c r="BM17" s="14">
        <f t="shared" si="32"/>
        <v>1.2590551181102404E-2</v>
      </c>
      <c r="BN17" s="2">
        <v>849</v>
      </c>
      <c r="BO17" s="12">
        <f t="shared" si="8"/>
        <v>321.06741573033707</v>
      </c>
      <c r="BP17" s="1">
        <v>2.32328</v>
      </c>
      <c r="BQ17" s="26">
        <f t="shared" si="33"/>
        <v>304.37191011235956</v>
      </c>
      <c r="BR17" s="14">
        <f t="shared" si="34"/>
        <v>7.3166397469547131E-3</v>
      </c>
      <c r="BS17" s="2">
        <v>537</v>
      </c>
      <c r="BT17" s="12">
        <f t="shared" si="9"/>
        <v>281.86224489795916</v>
      </c>
      <c r="BU17" s="1">
        <v>2.8780199999999998</v>
      </c>
      <c r="BV17" s="26">
        <f t="shared" si="35"/>
        <v>277.65051020408163</v>
      </c>
      <c r="BW17" s="14">
        <f t="shared" si="36"/>
        <v>2.1385487583282927E-2</v>
      </c>
      <c r="BX17" s="18">
        <v>514</v>
      </c>
      <c r="BY17" s="28">
        <f t="shared" si="37"/>
        <v>266.9591836734694</v>
      </c>
      <c r="BZ17" s="13">
        <v>2.7362522222222223</v>
      </c>
      <c r="CA17" s="26">
        <f t="shared" si="38"/>
        <v>259.83163265306121</v>
      </c>
      <c r="CB17" s="29">
        <f t="shared" si="39"/>
        <v>1.520420544022902E-2</v>
      </c>
      <c r="CC17" s="7">
        <v>559</v>
      </c>
      <c r="CD17" s="28">
        <f t="shared" si="40"/>
        <v>297.27086882453153</v>
      </c>
      <c r="CE17" s="13">
        <v>2.9501838996647605</v>
      </c>
      <c r="CF17" s="26">
        <f t="shared" si="41"/>
        <v>290.78023850085179</v>
      </c>
      <c r="CG17" s="29">
        <f t="shared" si="42"/>
        <v>1.7297530347769003E-2</v>
      </c>
      <c r="CH17" s="18">
        <v>537</v>
      </c>
      <c r="CI17" s="28">
        <f t="shared" si="43"/>
        <v>283.15816326530614</v>
      </c>
      <c r="CJ17" s="13">
        <v>3.0244</v>
      </c>
      <c r="CK17" s="26">
        <f t="shared" si="44"/>
        <v>278.62244897959181</v>
      </c>
      <c r="CL17" s="29">
        <f t="shared" si="45"/>
        <v>2.5332283464566816E-2</v>
      </c>
      <c r="CM17" s="7">
        <v>544</v>
      </c>
      <c r="CN17" s="28">
        <f t="shared" si="46"/>
        <v>288.0255972696246</v>
      </c>
      <c r="CO17" s="13">
        <v>3.0244</v>
      </c>
      <c r="CP17" s="26">
        <f t="shared" si="47"/>
        <v>282.8242320819113</v>
      </c>
      <c r="CQ17" s="29">
        <f t="shared" si="48"/>
        <v>2.2090354330708616E-2</v>
      </c>
      <c r="CR17" s="7">
        <v>546</v>
      </c>
      <c r="CS17" s="28">
        <f t="shared" si="49"/>
        <v>289.32593856655291</v>
      </c>
      <c r="CT17" s="13">
        <v>2.9416960000000003</v>
      </c>
      <c r="CU17" s="26">
        <f t="shared" si="50"/>
        <v>283.79948805460754</v>
      </c>
      <c r="CV17" s="29">
        <f t="shared" si="51"/>
        <v>1.9651854253512419E-2</v>
      </c>
      <c r="CW17" s="7">
        <v>614</v>
      </c>
      <c r="CX17" s="28">
        <f t="shared" si="52"/>
        <v>280.85142857142853</v>
      </c>
      <c r="CY17" s="13">
        <v>3.5117099999999999</v>
      </c>
      <c r="CZ17" s="26">
        <f t="shared" si="53"/>
        <v>272.68714285714282</v>
      </c>
      <c r="DA17" s="29">
        <f t="shared" si="54"/>
        <v>1.5965879265091923E-2</v>
      </c>
      <c r="DB17" s="18">
        <v>605</v>
      </c>
      <c r="DC17" s="28">
        <f t="shared" si="55"/>
        <v>274.62393162393158</v>
      </c>
      <c r="DD17" s="13">
        <v>3.2410999999999999</v>
      </c>
      <c r="DE17" s="26">
        <f t="shared" si="56"/>
        <v>268.38247863247864</v>
      </c>
      <c r="DF17" s="38">
        <f t="shared" si="57"/>
        <v>1.876966792194457E-2</v>
      </c>
      <c r="DG17" s="18">
        <v>569</v>
      </c>
      <c r="DH17" s="28">
        <f t="shared" si="58"/>
        <v>198.54333333333332</v>
      </c>
      <c r="DI17" s="13">
        <v>3.4842900000000001</v>
      </c>
      <c r="DJ17" s="26">
        <f t="shared" si="59"/>
        <v>193.25166666666667</v>
      </c>
      <c r="DK17" s="29">
        <f t="shared" si="60"/>
        <v>1.9061102362204756E-2</v>
      </c>
      <c r="DL17" s="18">
        <v>557</v>
      </c>
      <c r="DM17" s="28">
        <f t="shared" si="61"/>
        <v>282.93934426229509</v>
      </c>
      <c r="DN17" s="13">
        <v>3.4443000000000001</v>
      </c>
      <c r="DO17" s="26">
        <f t="shared" si="62"/>
        <v>275.75655737704915</v>
      </c>
      <c r="DP17" s="29">
        <f t="shared" si="63"/>
        <v>1.7159077941344261E-2</v>
      </c>
      <c r="DQ17" s="18">
        <v>525</v>
      </c>
      <c r="DR17" s="28">
        <f t="shared" si="10"/>
        <v>282.12270803949224</v>
      </c>
      <c r="DS17" s="13">
        <v>3.2665000000000002</v>
      </c>
      <c r="DT17" s="26">
        <f t="shared" si="64"/>
        <v>277.01763046544431</v>
      </c>
      <c r="DU17" s="29">
        <f t="shared" si="65"/>
        <v>3.0332545931758569E-2</v>
      </c>
      <c r="DV17" s="7">
        <v>552</v>
      </c>
      <c r="DW17" s="28">
        <f t="shared" si="66"/>
        <v>281.499173553719</v>
      </c>
      <c r="DX17" s="13">
        <v>3.6073</v>
      </c>
      <c r="DY17" s="26">
        <f t="shared" si="67"/>
        <v>274.25702479338844</v>
      </c>
      <c r="DZ17" s="29">
        <f t="shared" si="68"/>
        <v>1.9966449845943215E-2</v>
      </c>
      <c r="EA17" s="18">
        <v>572</v>
      </c>
      <c r="EB17" s="28">
        <f t="shared" si="69"/>
        <v>299.71999999999997</v>
      </c>
      <c r="EC17" s="13">
        <v>4.0091000000000001</v>
      </c>
      <c r="ED17" s="26">
        <f t="shared" si="70"/>
        <v>291.14749999999998</v>
      </c>
      <c r="EE17" s="29">
        <f t="shared" si="71"/>
        <v>1.5223097112860915E-2</v>
      </c>
      <c r="EF17" s="18">
        <v>640</v>
      </c>
      <c r="EG17" s="28">
        <f t="shared" si="72"/>
        <v>285.75</v>
      </c>
      <c r="EH17" s="13">
        <v>3.8990999999999998</v>
      </c>
      <c r="EI17" s="26">
        <f t="shared" si="73"/>
        <v>274.98728813559319</v>
      </c>
      <c r="EJ17" s="29">
        <f t="shared" si="74"/>
        <v>1.3021811023622045E-2</v>
      </c>
      <c r="EK17" s="18">
        <v>507</v>
      </c>
      <c r="EL17" s="28">
        <f t="shared" si="75"/>
        <v>270.51</v>
      </c>
      <c r="EM17" s="13">
        <v>3.4177</v>
      </c>
      <c r="EN17" s="26">
        <f t="shared" si="76"/>
        <v>264.47749999999996</v>
      </c>
      <c r="EO17" s="29">
        <f t="shared" si="77"/>
        <v>2.1707418151678395E-2</v>
      </c>
      <c r="EP17" s="63">
        <v>573</v>
      </c>
      <c r="EQ17" s="12">
        <f t="shared" si="78"/>
        <v>312.78040540540542</v>
      </c>
      <c r="ER17" s="1">
        <v>4.0690999999999997</v>
      </c>
      <c r="ES17" s="26">
        <f t="shared" si="79"/>
        <v>303.12668918918916</v>
      </c>
      <c r="ET17" s="14">
        <f t="shared" si="80"/>
        <v>1.448664916885386E-2</v>
      </c>
      <c r="EU17" s="2">
        <v>543</v>
      </c>
      <c r="EV17" s="12">
        <f t="shared" si="11"/>
        <v>293.12626262626264</v>
      </c>
      <c r="EW17" s="1">
        <v>3.9504999999999999</v>
      </c>
      <c r="EX17" s="26">
        <f t="shared" si="81"/>
        <v>287.03282828282829</v>
      </c>
      <c r="EY17" s="35">
        <f t="shared" si="82"/>
        <v>2.1145710733526682E-2</v>
      </c>
      <c r="EZ17" s="2">
        <v>605</v>
      </c>
      <c r="FA17" s="12">
        <f t="shared" si="12"/>
        <v>236.95197044334978</v>
      </c>
      <c r="FB17" s="1">
        <v>3.2774999999999999</v>
      </c>
      <c r="FC17" s="26">
        <f t="shared" si="83"/>
        <v>228.74076354679806</v>
      </c>
      <c r="FD17" s="35">
        <f t="shared" si="84"/>
        <v>1.6136482939632515E-2</v>
      </c>
      <c r="FE17" s="2">
        <v>495</v>
      </c>
      <c r="FF17" s="12">
        <f t="shared" si="13"/>
        <v>254.21452702702703</v>
      </c>
      <c r="FG17" s="1">
        <v>3.0249999999999999</v>
      </c>
      <c r="FH17" s="26">
        <f t="shared" si="85"/>
        <v>247.77871621621622</v>
      </c>
      <c r="FI17" s="14">
        <f t="shared" si="86"/>
        <v>1.7480314960629937E-2</v>
      </c>
      <c r="FJ17" s="2">
        <v>567.5</v>
      </c>
      <c r="FK17" s="12">
        <f t="shared" si="14"/>
        <v>300.87415540540542</v>
      </c>
      <c r="FL17" s="1">
        <v>3.65</v>
      </c>
      <c r="FM17" s="26">
        <f t="shared" si="87"/>
        <v>288.8070101351351</v>
      </c>
      <c r="FN17" s="14">
        <f t="shared" si="88"/>
        <v>1.0876640419947479E-2</v>
      </c>
      <c r="FO17" s="2">
        <v>582.5</v>
      </c>
      <c r="FP17" s="12">
        <f t="shared" si="15"/>
        <v>310.52787162162161</v>
      </c>
      <c r="FQ17" s="1">
        <v>3.6124999999999998</v>
      </c>
      <c r="FR17" s="26">
        <f t="shared" si="89"/>
        <v>296.85177364864865</v>
      </c>
      <c r="FS17" s="14">
        <f t="shared" si="90"/>
        <v>1.05110390612938E-2</v>
      </c>
      <c r="FT17" s="2">
        <v>440</v>
      </c>
      <c r="FU17" s="12">
        <f t="shared" si="16"/>
        <v>189.94134897360703</v>
      </c>
      <c r="FV17" s="1">
        <v>2.2000000000000002</v>
      </c>
      <c r="FW17" s="26">
        <f t="shared" si="91"/>
        <v>184.35483870967744</v>
      </c>
      <c r="FX17" s="14">
        <f t="shared" si="92"/>
        <v>1.4320209973753313E-2</v>
      </c>
    </row>
    <row r="18" spans="2:180" x14ac:dyDescent="0.25">
      <c r="B18" s="2">
        <v>221</v>
      </c>
      <c r="C18" s="1">
        <v>2.7702796424566944</v>
      </c>
      <c r="D18" s="7">
        <f t="shared" si="93"/>
        <v>215</v>
      </c>
      <c r="E18" s="3">
        <v>1.6973150265957426E-2</v>
      </c>
      <c r="F18" s="62">
        <v>235</v>
      </c>
      <c r="G18" s="13">
        <v>3.0309999999999997</v>
      </c>
      <c r="H18" s="26">
        <f t="shared" si="94"/>
        <v>228</v>
      </c>
      <c r="I18" s="29">
        <f t="shared" si="95"/>
        <v>1.6250000000000004E-2</v>
      </c>
      <c r="J18" s="59">
        <v>236</v>
      </c>
      <c r="K18" s="13">
        <v>2.9457200000000001</v>
      </c>
      <c r="L18" s="26">
        <f t="shared" si="96"/>
        <v>230</v>
      </c>
      <c r="M18" s="29">
        <f t="shared" si="97"/>
        <v>1.5499999999999995E-2</v>
      </c>
      <c r="N18" s="59">
        <v>329</v>
      </c>
      <c r="O18" s="13">
        <v>3.0418999999999996</v>
      </c>
      <c r="P18" s="26">
        <f t="shared" si="98"/>
        <v>313</v>
      </c>
      <c r="Q18" s="29">
        <f t="shared" si="99"/>
        <v>7.6156250000000009E-3</v>
      </c>
      <c r="R18" s="59">
        <v>237</v>
      </c>
      <c r="S18" s="13">
        <v>3.1201599999999998</v>
      </c>
      <c r="T18" s="26">
        <f t="shared" si="100"/>
        <v>231</v>
      </c>
      <c r="U18" s="29">
        <f t="shared" si="101"/>
        <v>1.7533333333333328E-2</v>
      </c>
      <c r="V18" s="52">
        <v>265</v>
      </c>
      <c r="W18" s="1">
        <v>2.8681999999999999</v>
      </c>
      <c r="X18" s="26">
        <f t="shared" si="102"/>
        <v>257.5</v>
      </c>
      <c r="Y18" s="14">
        <f t="shared" si="103"/>
        <v>1.5599999999999999E-2</v>
      </c>
      <c r="Z18" s="2">
        <v>682</v>
      </c>
      <c r="AA18" s="12">
        <f t="shared" si="0"/>
        <v>248.18212290502794</v>
      </c>
      <c r="AB18" s="1">
        <v>3.0117716666666667</v>
      </c>
      <c r="AC18" s="26">
        <f t="shared" si="17"/>
        <v>241.37094972067038</v>
      </c>
      <c r="AD18" s="14">
        <f t="shared" si="18"/>
        <v>1.5093948900918593E-2</v>
      </c>
      <c r="AE18" s="2">
        <v>726</v>
      </c>
      <c r="AF18" s="12">
        <f t="shared" si="1"/>
        <v>267.38340807174887</v>
      </c>
      <c r="AG18" s="1">
        <v>2.8824999999999994</v>
      </c>
      <c r="AH18" s="26">
        <f t="shared" si="19"/>
        <v>260.12219730941706</v>
      </c>
      <c r="AI18" s="14">
        <f t="shared" si="20"/>
        <v>1.3138304770727197E-2</v>
      </c>
      <c r="AJ18" s="2">
        <v>701</v>
      </c>
      <c r="AK18" s="12">
        <f t="shared" si="2"/>
        <v>259.32163080407702</v>
      </c>
      <c r="AL18" s="1">
        <v>2.7164291666666665</v>
      </c>
      <c r="AM18" s="26">
        <f t="shared" si="21"/>
        <v>251.12344280860702</v>
      </c>
      <c r="AN18" s="14">
        <f t="shared" si="22"/>
        <v>1.1917809703611594E-2</v>
      </c>
      <c r="AO18" s="2">
        <v>755</v>
      </c>
      <c r="AP18" s="12">
        <f t="shared" si="3"/>
        <v>284.3602693602694</v>
      </c>
      <c r="AQ18" s="1">
        <v>3.0077791999999999</v>
      </c>
      <c r="AR18" s="26">
        <f t="shared" si="23"/>
        <v>275.80808080808083</v>
      </c>
      <c r="AS18" s="14">
        <f t="shared" si="24"/>
        <v>1.1597598602362195E-2</v>
      </c>
      <c r="AT18" s="2">
        <v>705</v>
      </c>
      <c r="AU18" s="12">
        <f t="shared" si="4"/>
        <v>260.14285714285711</v>
      </c>
      <c r="AV18" s="1">
        <v>2.9576000000000002</v>
      </c>
      <c r="AW18" s="26">
        <f t="shared" si="25"/>
        <v>252.64285714285714</v>
      </c>
      <c r="AX18" s="14">
        <f t="shared" si="26"/>
        <v>1.3746666666666714E-2</v>
      </c>
      <c r="AY18" s="2">
        <v>734</v>
      </c>
      <c r="AZ18" s="12">
        <f t="shared" si="5"/>
        <v>276.59337016574585</v>
      </c>
      <c r="BA18" s="1">
        <v>3.045568888888889</v>
      </c>
      <c r="BB18" s="26">
        <f t="shared" si="27"/>
        <v>266.91049723756907</v>
      </c>
      <c r="BC18" s="14">
        <f t="shared" si="28"/>
        <v>1.163899286139956E-2</v>
      </c>
      <c r="BD18" s="2">
        <v>820</v>
      </c>
      <c r="BE18" s="12">
        <f t="shared" si="6"/>
        <v>310.55580608793684</v>
      </c>
      <c r="BF18" s="1">
        <v>3.4550242297979796</v>
      </c>
      <c r="BG18" s="26">
        <f t="shared" si="29"/>
        <v>298.31397970687709</v>
      </c>
      <c r="BH18" s="14">
        <f t="shared" si="30"/>
        <v>9.5655661463369696E-3</v>
      </c>
      <c r="BI18" s="2">
        <v>699</v>
      </c>
      <c r="BJ18" s="12">
        <f t="shared" si="7"/>
        <v>259.50333333333333</v>
      </c>
      <c r="BK18" s="1">
        <v>2.5521199999999999</v>
      </c>
      <c r="BL18" s="26">
        <f t="shared" si="31"/>
        <v>253.78833333333333</v>
      </c>
      <c r="BM18" s="14">
        <f t="shared" si="32"/>
        <v>1.1762904636920354E-2</v>
      </c>
      <c r="BN18" s="2">
        <v>989</v>
      </c>
      <c r="BO18" s="12">
        <f t="shared" si="8"/>
        <v>381</v>
      </c>
      <c r="BP18" s="1">
        <v>2.5019300000000002</v>
      </c>
      <c r="BQ18" s="26">
        <f t="shared" si="33"/>
        <v>351.03370786516854</v>
      </c>
      <c r="BR18" s="14">
        <f t="shared" si="34"/>
        <v>2.9808492688413978E-3</v>
      </c>
      <c r="BS18" s="2">
        <v>554</v>
      </c>
      <c r="BT18" s="12">
        <f t="shared" si="9"/>
        <v>292.87755102040813</v>
      </c>
      <c r="BU18" s="1">
        <v>3.1074899999999999</v>
      </c>
      <c r="BV18" s="26">
        <f t="shared" si="35"/>
        <v>287.36989795918362</v>
      </c>
      <c r="BW18" s="14">
        <f t="shared" si="36"/>
        <v>2.0831922186197324E-2</v>
      </c>
      <c r="BX18" s="18">
        <v>529</v>
      </c>
      <c r="BY18" s="28">
        <f t="shared" si="37"/>
        <v>276.67857142857144</v>
      </c>
      <c r="BZ18" s="13">
        <v>2.9240599999999999</v>
      </c>
      <c r="CA18" s="26">
        <f t="shared" si="38"/>
        <v>271.81887755102042</v>
      </c>
      <c r="CB18" s="29">
        <f t="shared" si="39"/>
        <v>1.9323004957713583E-2</v>
      </c>
      <c r="CC18" s="7">
        <v>585</v>
      </c>
      <c r="CD18" s="28">
        <f t="shared" si="40"/>
        <v>314.14650766609878</v>
      </c>
      <c r="CE18" s="13">
        <v>3.1350138996647603</v>
      </c>
      <c r="CF18" s="26">
        <f t="shared" si="41"/>
        <v>305.70868824531516</v>
      </c>
      <c r="CG18" s="29">
        <f t="shared" si="42"/>
        <v>1.0952474258025455E-2</v>
      </c>
      <c r="CH18" s="18">
        <v>553</v>
      </c>
      <c r="CI18" s="28">
        <f t="shared" si="43"/>
        <v>293.52551020408163</v>
      </c>
      <c r="CJ18" s="13">
        <v>3.2326999999999999</v>
      </c>
      <c r="CK18" s="26">
        <f t="shared" si="44"/>
        <v>288.34183673469386</v>
      </c>
      <c r="CL18" s="29">
        <f t="shared" si="45"/>
        <v>2.0091929133858311E-2</v>
      </c>
      <c r="CM18" s="7">
        <v>565</v>
      </c>
      <c r="CN18" s="28">
        <f t="shared" si="46"/>
        <v>301.67918088737201</v>
      </c>
      <c r="CO18" s="13">
        <v>3.2326999999999999</v>
      </c>
      <c r="CP18" s="26">
        <f t="shared" si="47"/>
        <v>294.85238907849828</v>
      </c>
      <c r="CQ18" s="29">
        <f t="shared" si="48"/>
        <v>1.5256067991501086E-2</v>
      </c>
      <c r="CR18" s="7">
        <v>566</v>
      </c>
      <c r="CS18" s="28">
        <f t="shared" si="49"/>
        <v>302.32935153583617</v>
      </c>
      <c r="CT18" s="13">
        <v>3.1812040000000001</v>
      </c>
      <c r="CU18" s="26">
        <f t="shared" si="50"/>
        <v>295.82764505119451</v>
      </c>
      <c r="CV18" s="29">
        <f t="shared" si="51"/>
        <v>1.8418856692913394E-2</v>
      </c>
      <c r="CW18" s="7">
        <v>798</v>
      </c>
      <c r="CX18" s="28">
        <f t="shared" si="52"/>
        <v>381</v>
      </c>
      <c r="CY18" s="13">
        <v>3.92624</v>
      </c>
      <c r="CZ18" s="26">
        <f t="shared" si="53"/>
        <v>330.92571428571426</v>
      </c>
      <c r="DA18" s="29">
        <f t="shared" si="54"/>
        <v>4.1391504051124031E-3</v>
      </c>
      <c r="DB18" s="18">
        <v>668</v>
      </c>
      <c r="DC18" s="28">
        <f t="shared" si="55"/>
        <v>308.81623931623932</v>
      </c>
      <c r="DD18" s="13">
        <v>3.4639000000000002</v>
      </c>
      <c r="DE18" s="26">
        <f t="shared" si="56"/>
        <v>291.72008547008545</v>
      </c>
      <c r="DF18" s="38">
        <f t="shared" si="57"/>
        <v>6.5160854893138373E-3</v>
      </c>
      <c r="DG18" s="18">
        <v>602</v>
      </c>
      <c r="DH18" s="28">
        <f t="shared" si="58"/>
        <v>212.51333333333335</v>
      </c>
      <c r="DI18" s="13">
        <v>3.6712899999999999</v>
      </c>
      <c r="DJ18" s="26">
        <f t="shared" si="59"/>
        <v>205.52833333333334</v>
      </c>
      <c r="DK18" s="29">
        <f t="shared" si="60"/>
        <v>1.3385826771653505E-2</v>
      </c>
      <c r="DL18" s="18">
        <v>589</v>
      </c>
      <c r="DM18" s="28">
        <f t="shared" si="61"/>
        <v>302.92622950819674</v>
      </c>
      <c r="DN18" s="13">
        <v>3.7054</v>
      </c>
      <c r="DO18" s="26">
        <f t="shared" si="62"/>
        <v>292.93278688524595</v>
      </c>
      <c r="DP18" s="29">
        <f t="shared" si="63"/>
        <v>1.3063566272965869E-2</v>
      </c>
      <c r="DQ18" s="18">
        <v>545</v>
      </c>
      <c r="DR18" s="28">
        <f t="shared" si="10"/>
        <v>292.87023977433006</v>
      </c>
      <c r="DS18" s="13">
        <v>3.5373000000000001</v>
      </c>
      <c r="DT18" s="26">
        <f t="shared" si="64"/>
        <v>287.49647390691115</v>
      </c>
      <c r="DU18" s="29">
        <f t="shared" si="65"/>
        <v>2.5196482939632489E-2</v>
      </c>
      <c r="DV18" s="7">
        <v>581</v>
      </c>
      <c r="DW18" s="28">
        <f t="shared" si="66"/>
        <v>299.76198347107436</v>
      </c>
      <c r="DX18" s="13">
        <v>3.8677999999999999</v>
      </c>
      <c r="DY18" s="26">
        <f t="shared" si="67"/>
        <v>290.63057851239671</v>
      </c>
      <c r="DZ18" s="29">
        <f t="shared" si="68"/>
        <v>1.4263960539415343E-2</v>
      </c>
      <c r="EA18" s="18">
        <v>659</v>
      </c>
      <c r="EB18" s="28">
        <f t="shared" si="69"/>
        <v>354.96499999999997</v>
      </c>
      <c r="EC18" s="13">
        <v>4.2721999999999998</v>
      </c>
      <c r="ED18" s="26">
        <f t="shared" si="70"/>
        <v>327.34249999999997</v>
      </c>
      <c r="EE18" s="29">
        <f t="shared" si="71"/>
        <v>4.7624219386369739E-3</v>
      </c>
      <c r="EF18" s="18">
        <v>687</v>
      </c>
      <c r="EG18" s="28">
        <f t="shared" si="72"/>
        <v>311.0423728813559</v>
      </c>
      <c r="EH18" s="13">
        <v>4.1692999999999998</v>
      </c>
      <c r="EI18" s="26">
        <f t="shared" si="73"/>
        <v>298.39618644067798</v>
      </c>
      <c r="EJ18" s="29">
        <f t="shared" si="74"/>
        <v>1.0683062489529247E-2</v>
      </c>
      <c r="EK18" s="18">
        <v>518</v>
      </c>
      <c r="EL18" s="28">
        <f t="shared" si="75"/>
        <v>277.495</v>
      </c>
      <c r="EM18" s="13">
        <v>3.6046</v>
      </c>
      <c r="EN18" s="26">
        <f t="shared" si="76"/>
        <v>274.0025</v>
      </c>
      <c r="EO18" s="29">
        <f t="shared" si="77"/>
        <v>2.6757337151037897E-2</v>
      </c>
      <c r="EP18" s="63">
        <v>679</v>
      </c>
      <c r="EQ18" s="12">
        <f t="shared" si="78"/>
        <v>381</v>
      </c>
      <c r="ER18" s="1">
        <v>4.2660999999999998</v>
      </c>
      <c r="ES18" s="26">
        <f t="shared" si="79"/>
        <v>346.89020270270271</v>
      </c>
      <c r="ET18" s="14">
        <f t="shared" si="80"/>
        <v>2.8877333729510242E-3</v>
      </c>
      <c r="EU18" s="2">
        <v>569</v>
      </c>
      <c r="EV18" s="12">
        <f t="shared" si="11"/>
        <v>309.80303030303031</v>
      </c>
      <c r="EW18" s="1">
        <v>4.1978</v>
      </c>
      <c r="EX18" s="26">
        <f t="shared" si="81"/>
        <v>301.46464646464648</v>
      </c>
      <c r="EY18" s="35">
        <f t="shared" si="82"/>
        <v>1.4829012719563913E-2</v>
      </c>
      <c r="EZ18" s="2">
        <v>650</v>
      </c>
      <c r="FA18" s="12">
        <f t="shared" si="12"/>
        <v>258.06650246305418</v>
      </c>
      <c r="FB18" s="1">
        <v>3.585</v>
      </c>
      <c r="FC18" s="26">
        <f t="shared" si="83"/>
        <v>247.50923645320199</v>
      </c>
      <c r="FD18" s="35">
        <f t="shared" si="84"/>
        <v>1.4563429571303617E-2</v>
      </c>
      <c r="FE18" s="2">
        <v>505</v>
      </c>
      <c r="FF18" s="12">
        <f t="shared" si="13"/>
        <v>260.65033783783781</v>
      </c>
      <c r="FG18" s="1">
        <v>3.2250000000000001</v>
      </c>
      <c r="FH18" s="26">
        <f t="shared" si="85"/>
        <v>257.43243243243239</v>
      </c>
      <c r="FI18" s="14">
        <f t="shared" si="86"/>
        <v>3.1076115485564489E-2</v>
      </c>
      <c r="FJ18" s="2">
        <v>692</v>
      </c>
      <c r="FK18" s="12">
        <f t="shared" si="14"/>
        <v>381</v>
      </c>
      <c r="FL18" s="1">
        <v>3.89</v>
      </c>
      <c r="FM18" s="26">
        <f t="shared" si="87"/>
        <v>340.93707770270271</v>
      </c>
      <c r="FN18" s="14">
        <f t="shared" si="88"/>
        <v>2.9952882395724661E-3</v>
      </c>
      <c r="FO18" s="2">
        <v>650</v>
      </c>
      <c r="FP18" s="12">
        <f t="shared" si="15"/>
        <v>353.96959459459458</v>
      </c>
      <c r="FQ18" s="1">
        <v>3.8624999999999998</v>
      </c>
      <c r="FR18" s="26">
        <f t="shared" si="89"/>
        <v>332.24873310810813</v>
      </c>
      <c r="FS18" s="14">
        <f t="shared" si="90"/>
        <v>5.7548362010304277E-3</v>
      </c>
      <c r="FT18" s="2">
        <v>460</v>
      </c>
      <c r="FU18" s="12">
        <f t="shared" si="16"/>
        <v>201.11436950146626</v>
      </c>
      <c r="FV18" s="1">
        <v>2.375</v>
      </c>
      <c r="FW18" s="26">
        <f t="shared" si="91"/>
        <v>195.52785923753663</v>
      </c>
      <c r="FX18" s="14">
        <f t="shared" si="92"/>
        <v>1.5662729658792656E-2</v>
      </c>
    </row>
    <row r="19" spans="2:180" ht="15.75" thickBot="1" x14ac:dyDescent="0.3">
      <c r="B19" s="2">
        <v>233</v>
      </c>
      <c r="C19" s="1">
        <v>2.9706428367997408</v>
      </c>
      <c r="D19" s="7">
        <f t="shared" si="93"/>
        <v>227</v>
      </c>
      <c r="E19" s="3">
        <v>1.6696932861920526E-2</v>
      </c>
      <c r="F19" s="62">
        <v>247</v>
      </c>
      <c r="G19" s="13">
        <v>3.2197999999999998</v>
      </c>
      <c r="H19" s="26">
        <f t="shared" si="94"/>
        <v>241</v>
      </c>
      <c r="I19" s="29">
        <f t="shared" si="95"/>
        <v>1.5733333333333339E-2</v>
      </c>
      <c r="J19" s="59">
        <v>249</v>
      </c>
      <c r="K19" s="13">
        <v>3.13462</v>
      </c>
      <c r="L19" s="26">
        <f t="shared" si="96"/>
        <v>242.5</v>
      </c>
      <c r="M19" s="29">
        <f t="shared" si="97"/>
        <v>1.4530769230769219E-2</v>
      </c>
      <c r="N19" s="59">
        <v>381</v>
      </c>
      <c r="O19" s="13">
        <v>3.1912999999999996</v>
      </c>
      <c r="P19" s="26">
        <f t="shared" si="98"/>
        <v>355</v>
      </c>
      <c r="Q19" s="29">
        <f t="shared" si="99"/>
        <v>2.8730769230769226E-3</v>
      </c>
      <c r="R19" s="59">
        <v>253</v>
      </c>
      <c r="S19" s="13">
        <v>3.3376599999999996</v>
      </c>
      <c r="T19" s="26">
        <f t="shared" si="100"/>
        <v>245</v>
      </c>
      <c r="U19" s="29">
        <f t="shared" si="101"/>
        <v>1.3593749999999988E-2</v>
      </c>
      <c r="V19" s="52">
        <v>285</v>
      </c>
      <c r="W19" s="1">
        <v>3.0124</v>
      </c>
      <c r="X19" s="26">
        <f t="shared" si="102"/>
        <v>275</v>
      </c>
      <c r="Y19" s="14">
        <f t="shared" si="103"/>
        <v>7.2100000000000055E-3</v>
      </c>
      <c r="Z19" s="2">
        <v>720</v>
      </c>
      <c r="AA19" s="12">
        <f t="shared" si="0"/>
        <v>264.35865921787712</v>
      </c>
      <c r="AB19" s="1">
        <v>3.2305516666666669</v>
      </c>
      <c r="AC19" s="26">
        <f t="shared" si="17"/>
        <v>256.27039106145253</v>
      </c>
      <c r="AD19" s="14">
        <f t="shared" si="18"/>
        <v>1.3524526868351979E-2</v>
      </c>
      <c r="AE19" s="2">
        <v>767</v>
      </c>
      <c r="AF19" s="12">
        <f t="shared" si="1"/>
        <v>284.89573991031392</v>
      </c>
      <c r="AG19" s="1">
        <v>3.0980999999999996</v>
      </c>
      <c r="AH19" s="26">
        <f t="shared" si="19"/>
        <v>276.1395739910314</v>
      </c>
      <c r="AI19" s="14">
        <f t="shared" si="20"/>
        <v>1.231132449907176E-2</v>
      </c>
      <c r="AJ19" s="2">
        <v>740</v>
      </c>
      <c r="AK19" s="12">
        <f t="shared" si="2"/>
        <v>276.14949037372594</v>
      </c>
      <c r="AL19" s="1">
        <v>2.8744902777777774</v>
      </c>
      <c r="AM19" s="26">
        <f t="shared" si="21"/>
        <v>267.73556058890148</v>
      </c>
      <c r="AN19" s="14">
        <f t="shared" si="22"/>
        <v>9.3928232795686805E-3</v>
      </c>
      <c r="AO19" s="2">
        <v>792</v>
      </c>
      <c r="AP19" s="12">
        <f t="shared" si="3"/>
        <v>300.18181818181819</v>
      </c>
      <c r="AQ19" s="1">
        <v>3.1716682</v>
      </c>
      <c r="AR19" s="26">
        <f t="shared" si="23"/>
        <v>292.27104377104376</v>
      </c>
      <c r="AS19" s="14">
        <f t="shared" si="24"/>
        <v>1.0358593956160919E-2</v>
      </c>
      <c r="AT19" s="2">
        <v>743</v>
      </c>
      <c r="AU19" s="12">
        <f t="shared" si="4"/>
        <v>276.42857142857144</v>
      </c>
      <c r="AV19" s="1">
        <v>3.1285000000000003</v>
      </c>
      <c r="AW19" s="26">
        <f t="shared" si="25"/>
        <v>268.28571428571428</v>
      </c>
      <c r="AX19" s="14">
        <f t="shared" si="26"/>
        <v>1.0493859649122779E-2</v>
      </c>
      <c r="AY19" s="2">
        <v>779</v>
      </c>
      <c r="AZ19" s="12">
        <f t="shared" si="5"/>
        <v>295.53812154696129</v>
      </c>
      <c r="BA19" s="1">
        <v>3.2297066666666669</v>
      </c>
      <c r="BB19" s="26">
        <f t="shared" si="27"/>
        <v>286.0657458563536</v>
      </c>
      <c r="BC19" s="14">
        <f t="shared" si="28"/>
        <v>9.7197252195327689E-3</v>
      </c>
      <c r="BD19" s="2">
        <v>883</v>
      </c>
      <c r="BE19" s="12">
        <f t="shared" si="6"/>
        <v>337.61668545659523</v>
      </c>
      <c r="BF19" s="1">
        <v>3.6707686742424239</v>
      </c>
      <c r="BG19" s="26">
        <f t="shared" si="29"/>
        <v>324.08624577226601</v>
      </c>
      <c r="BH19" s="14">
        <f t="shared" si="30"/>
        <v>7.9725585227772428E-3</v>
      </c>
      <c r="BI19" s="2">
        <v>730</v>
      </c>
      <c r="BJ19" s="12">
        <f t="shared" si="7"/>
        <v>272.62666666666667</v>
      </c>
      <c r="BK19" s="1">
        <v>2.6595</v>
      </c>
      <c r="BL19" s="26">
        <f t="shared" si="31"/>
        <v>266.065</v>
      </c>
      <c r="BM19" s="14">
        <f t="shared" si="32"/>
        <v>8.1823723647447312E-3</v>
      </c>
      <c r="BN19" s="4">
        <v>989</v>
      </c>
      <c r="BO19" s="15">
        <f t="shared" si="8"/>
        <v>381</v>
      </c>
      <c r="BP19" s="5">
        <v>2.5019300000000002</v>
      </c>
      <c r="BQ19" s="27">
        <f t="shared" si="33"/>
        <v>381</v>
      </c>
      <c r="BR19" s="17">
        <v>0</v>
      </c>
      <c r="BS19" s="2">
        <v>576</v>
      </c>
      <c r="BT19" s="12">
        <f t="shared" si="9"/>
        <v>307.13265306122452</v>
      </c>
      <c r="BU19" s="1">
        <v>3.3201200000000002</v>
      </c>
      <c r="BV19" s="26">
        <f t="shared" si="35"/>
        <v>300.00510204081633</v>
      </c>
      <c r="BW19" s="14">
        <f t="shared" si="36"/>
        <v>1.4916062992125948E-2</v>
      </c>
      <c r="BX19" s="18">
        <v>540</v>
      </c>
      <c r="BY19" s="28">
        <f t="shared" si="37"/>
        <v>283.80612244897964</v>
      </c>
      <c r="BZ19" s="13">
        <v>3.0990349999999998</v>
      </c>
      <c r="CA19" s="26">
        <f t="shared" si="38"/>
        <v>280.24234693877554</v>
      </c>
      <c r="CB19" s="29">
        <f t="shared" si="39"/>
        <v>2.4549105225483064E-2</v>
      </c>
      <c r="CC19" s="7">
        <v>688</v>
      </c>
      <c r="CD19" s="28">
        <f t="shared" si="40"/>
        <v>381</v>
      </c>
      <c r="CE19" s="13">
        <v>3.4158813996647601</v>
      </c>
      <c r="CF19" s="26">
        <f t="shared" si="41"/>
        <v>347.57325383304942</v>
      </c>
      <c r="CG19" s="29">
        <f t="shared" si="42"/>
        <v>4.2012390107789887E-3</v>
      </c>
      <c r="CH19" s="18">
        <v>573</v>
      </c>
      <c r="CI19" s="28">
        <f t="shared" si="43"/>
        <v>306.48469387755102</v>
      </c>
      <c r="CJ19" s="13">
        <v>3.4200999999999997</v>
      </c>
      <c r="CK19" s="26">
        <f t="shared" si="44"/>
        <v>300.00510204081633</v>
      </c>
      <c r="CL19" s="29">
        <f t="shared" si="45"/>
        <v>1.4460787401574776E-2</v>
      </c>
      <c r="CM19" s="7">
        <v>592</v>
      </c>
      <c r="CN19" s="28">
        <f t="shared" si="46"/>
        <v>319.23378839590447</v>
      </c>
      <c r="CO19" s="13">
        <v>3.4200999999999997</v>
      </c>
      <c r="CP19" s="26">
        <f t="shared" si="47"/>
        <v>310.45648464163821</v>
      </c>
      <c r="CQ19" s="29">
        <f t="shared" si="48"/>
        <v>1.0675260036939796E-2</v>
      </c>
      <c r="CR19" s="7">
        <v>687</v>
      </c>
      <c r="CS19" s="28">
        <f t="shared" si="49"/>
        <v>381</v>
      </c>
      <c r="CT19" s="13">
        <v>3.3519600000000001</v>
      </c>
      <c r="CU19" s="26">
        <f t="shared" si="50"/>
        <v>341.66467576791808</v>
      </c>
      <c r="CV19" s="29">
        <f t="shared" si="51"/>
        <v>2.1705172555909836E-3</v>
      </c>
      <c r="CW19" s="8">
        <v>798</v>
      </c>
      <c r="CX19" s="30">
        <f t="shared" si="52"/>
        <v>381</v>
      </c>
      <c r="CY19" s="16">
        <v>3.92624</v>
      </c>
      <c r="CZ19" s="27">
        <f t="shared" si="53"/>
        <v>381</v>
      </c>
      <c r="DA19" s="31">
        <v>0</v>
      </c>
      <c r="DB19" s="18">
        <v>801</v>
      </c>
      <c r="DC19" s="28">
        <f t="shared" si="55"/>
        <v>381</v>
      </c>
      <c r="DD19" s="13">
        <v>3.6585000000000001</v>
      </c>
      <c r="DE19" s="26">
        <f t="shared" si="56"/>
        <v>344.90811965811963</v>
      </c>
      <c r="DF19" s="38">
        <f t="shared" si="57"/>
        <v>2.6958972233733927E-3</v>
      </c>
      <c r="DG19" s="18">
        <v>713</v>
      </c>
      <c r="DH19" s="28">
        <f t="shared" si="58"/>
        <v>259.50333333333333</v>
      </c>
      <c r="DI19" s="13">
        <v>3.8594400000000002</v>
      </c>
      <c r="DJ19" s="26">
        <f t="shared" si="59"/>
        <v>236.00833333333333</v>
      </c>
      <c r="DK19" s="29">
        <f t="shared" si="60"/>
        <v>4.0040434134922392E-3</v>
      </c>
      <c r="DL19" s="18">
        <v>714</v>
      </c>
      <c r="DM19" s="28">
        <f t="shared" si="61"/>
        <v>381</v>
      </c>
      <c r="DN19" s="13">
        <v>3.9350999999999998</v>
      </c>
      <c r="DO19" s="26">
        <f t="shared" si="62"/>
        <v>341.96311475409834</v>
      </c>
      <c r="DP19" s="29">
        <f t="shared" si="63"/>
        <v>2.9420892388451426E-3</v>
      </c>
      <c r="DQ19" s="18">
        <v>573</v>
      </c>
      <c r="DR19" s="28">
        <f t="shared" si="10"/>
        <v>307.91678420310296</v>
      </c>
      <c r="DS19" s="13">
        <v>3.8218999999999999</v>
      </c>
      <c r="DT19" s="26">
        <f t="shared" si="64"/>
        <v>300.39351198871651</v>
      </c>
      <c r="DU19" s="29">
        <f t="shared" si="65"/>
        <v>1.8914641919760031E-2</v>
      </c>
      <c r="DV19" s="7">
        <v>710</v>
      </c>
      <c r="DW19" s="28">
        <f t="shared" si="66"/>
        <v>381</v>
      </c>
      <c r="DX19" s="13">
        <v>4.1111000000000004</v>
      </c>
      <c r="DY19" s="26">
        <f t="shared" si="67"/>
        <v>340.38099173553718</v>
      </c>
      <c r="DZ19" s="29">
        <f t="shared" si="68"/>
        <v>2.9949032533724039E-3</v>
      </c>
      <c r="EA19" s="18">
        <v>700</v>
      </c>
      <c r="EB19" s="28">
        <f t="shared" si="69"/>
        <v>381</v>
      </c>
      <c r="EC19" s="13">
        <v>4.3129</v>
      </c>
      <c r="ED19" s="26">
        <f t="shared" si="70"/>
        <v>367.98249999999996</v>
      </c>
      <c r="EE19" s="29">
        <f t="shared" si="71"/>
        <v>1.5632801997311366E-3</v>
      </c>
      <c r="EF19" s="18">
        <v>733</v>
      </c>
      <c r="EG19" s="28">
        <f t="shared" si="72"/>
        <v>335.79661016949154</v>
      </c>
      <c r="EH19" s="13">
        <v>4.3418000000000001</v>
      </c>
      <c r="EI19" s="26">
        <f t="shared" si="73"/>
        <v>323.41949152542372</v>
      </c>
      <c r="EJ19" s="29">
        <f t="shared" si="74"/>
        <v>6.9685039370078732E-3</v>
      </c>
      <c r="EK19" s="18">
        <v>536</v>
      </c>
      <c r="EL19" s="28">
        <f t="shared" si="75"/>
        <v>288.92500000000001</v>
      </c>
      <c r="EM19" s="13">
        <v>3.8557000000000001</v>
      </c>
      <c r="EN19" s="26">
        <f t="shared" si="76"/>
        <v>283.21000000000004</v>
      </c>
      <c r="EO19" s="29">
        <f t="shared" si="77"/>
        <v>2.1968503937007871E-2</v>
      </c>
      <c r="EP19" s="64">
        <v>679</v>
      </c>
      <c r="EQ19" s="15">
        <f t="shared" si="78"/>
        <v>381</v>
      </c>
      <c r="ER19" s="5">
        <v>4.2660999999999998</v>
      </c>
      <c r="ES19" s="27">
        <f t="shared" si="79"/>
        <v>381</v>
      </c>
      <c r="ET19" s="17">
        <v>0</v>
      </c>
      <c r="EU19" s="2">
        <v>680</v>
      </c>
      <c r="EV19" s="12">
        <f t="shared" si="11"/>
        <v>381</v>
      </c>
      <c r="EW19" s="1">
        <v>4.4661999999999997</v>
      </c>
      <c r="EX19" s="26">
        <f t="shared" si="81"/>
        <v>345.40151515151513</v>
      </c>
      <c r="EY19" s="35">
        <f t="shared" si="82"/>
        <v>3.7698233666737572E-3</v>
      </c>
      <c r="EZ19" s="2">
        <v>697.5</v>
      </c>
      <c r="FA19" s="12">
        <f t="shared" si="12"/>
        <v>280.35406403940885</v>
      </c>
      <c r="FB19" s="1">
        <v>3.8624999999999998</v>
      </c>
      <c r="FC19" s="26">
        <f t="shared" si="83"/>
        <v>269.21028325123154</v>
      </c>
      <c r="FD19" s="35">
        <f t="shared" si="84"/>
        <v>1.2450891007045167E-2</v>
      </c>
      <c r="FE19" s="2">
        <v>525</v>
      </c>
      <c r="FF19" s="12">
        <f t="shared" si="13"/>
        <v>273.52195945945942</v>
      </c>
      <c r="FG19" s="1">
        <v>3.4849999999999999</v>
      </c>
      <c r="FH19" s="26">
        <f t="shared" si="85"/>
        <v>267.08614864864865</v>
      </c>
      <c r="FI19" s="14">
        <f t="shared" si="86"/>
        <v>2.0199475065616795E-2</v>
      </c>
      <c r="FJ19" s="4">
        <v>692</v>
      </c>
      <c r="FK19" s="15">
        <f t="shared" si="14"/>
        <v>381</v>
      </c>
      <c r="FL19" s="5">
        <v>3.89</v>
      </c>
      <c r="FM19" s="27">
        <f t="shared" si="87"/>
        <v>381</v>
      </c>
      <c r="FN19" s="17">
        <v>0</v>
      </c>
      <c r="FO19" s="2">
        <v>692</v>
      </c>
      <c r="FP19" s="12">
        <f t="shared" si="15"/>
        <v>381</v>
      </c>
      <c r="FQ19" s="1">
        <v>3.99</v>
      </c>
      <c r="FR19" s="26">
        <f t="shared" si="89"/>
        <v>367.48479729729729</v>
      </c>
      <c r="FS19" s="14">
        <f t="shared" si="90"/>
        <v>4.7169103862017368E-3</v>
      </c>
      <c r="FT19" s="2">
        <v>480</v>
      </c>
      <c r="FU19" s="12">
        <f t="shared" si="16"/>
        <v>212.28739002932551</v>
      </c>
      <c r="FV19" s="1">
        <v>2.5750000000000002</v>
      </c>
      <c r="FW19" s="26">
        <f t="shared" si="91"/>
        <v>206.70087976539588</v>
      </c>
      <c r="FX19" s="14">
        <f t="shared" si="92"/>
        <v>1.7900262467191595E-2</v>
      </c>
    </row>
    <row r="20" spans="2:180" ht="15.75" thickBot="1" x14ac:dyDescent="0.3">
      <c r="B20" s="2">
        <v>245</v>
      </c>
      <c r="C20" s="1">
        <v>3.1630360688422723</v>
      </c>
      <c r="D20" s="7">
        <f t="shared" si="93"/>
        <v>239</v>
      </c>
      <c r="E20" s="3">
        <v>1.6032769336877615E-2</v>
      </c>
      <c r="F20" s="7">
        <v>262</v>
      </c>
      <c r="G20" s="21">
        <v>3.4377</v>
      </c>
      <c r="H20" s="26">
        <f t="shared" si="94"/>
        <v>254.5</v>
      </c>
      <c r="I20" s="29">
        <f t="shared" si="95"/>
        <v>1.4526666666666681E-2</v>
      </c>
      <c r="J20" s="18">
        <v>262</v>
      </c>
      <c r="K20" s="21">
        <v>3.3275199999999998</v>
      </c>
      <c r="L20" s="26">
        <f t="shared" si="96"/>
        <v>255.5</v>
      </c>
      <c r="M20" s="29">
        <f t="shared" si="97"/>
        <v>1.4838461538461526E-2</v>
      </c>
      <c r="N20" s="19">
        <v>381</v>
      </c>
      <c r="O20" s="24">
        <v>3.1912999999999996</v>
      </c>
      <c r="P20" s="27">
        <f t="shared" si="98"/>
        <v>381</v>
      </c>
      <c r="Q20" s="31">
        <v>0</v>
      </c>
      <c r="R20" s="18">
        <v>269</v>
      </c>
      <c r="S20" s="21">
        <v>3.5795599999999999</v>
      </c>
      <c r="T20" s="26">
        <f t="shared" si="100"/>
        <v>261</v>
      </c>
      <c r="U20" s="29">
        <f t="shared" si="101"/>
        <v>1.5118750000000014E-2</v>
      </c>
      <c r="V20" s="52">
        <v>320</v>
      </c>
      <c r="W20" s="55">
        <v>3.2277999999999998</v>
      </c>
      <c r="X20" s="26">
        <f t="shared" si="102"/>
        <v>302.5</v>
      </c>
      <c r="Y20" s="14">
        <f t="shared" si="103"/>
        <v>6.1542857142857094E-3</v>
      </c>
      <c r="Z20" s="2">
        <v>757</v>
      </c>
      <c r="AA20" s="12">
        <f t="shared" si="0"/>
        <v>280.10949720670391</v>
      </c>
      <c r="AB20" s="1">
        <v>3.4202050000000002</v>
      </c>
      <c r="AC20" s="26">
        <f t="shared" si="17"/>
        <v>272.23407821229051</v>
      </c>
      <c r="AD20" s="14">
        <f t="shared" si="18"/>
        <v>1.2040840840840856E-2</v>
      </c>
      <c r="AE20" s="2">
        <v>821</v>
      </c>
      <c r="AF20" s="12">
        <f t="shared" si="1"/>
        <v>307.96076233183857</v>
      </c>
      <c r="AG20" s="1">
        <v>3.3018999999999998</v>
      </c>
      <c r="AH20" s="26">
        <f t="shared" si="19"/>
        <v>296.42825112107624</v>
      </c>
      <c r="AI20" s="14">
        <f t="shared" si="20"/>
        <v>8.8358899581996858E-3</v>
      </c>
      <c r="AJ20" s="2">
        <v>779</v>
      </c>
      <c r="AK20" s="12">
        <f t="shared" si="2"/>
        <v>292.97734994337486</v>
      </c>
      <c r="AL20" s="1">
        <v>3.0200613888888888</v>
      </c>
      <c r="AM20" s="26">
        <f t="shared" si="21"/>
        <v>284.5634201585504</v>
      </c>
      <c r="AN20" s="14">
        <f t="shared" si="22"/>
        <v>8.650601730339276E-3</v>
      </c>
      <c r="AO20" s="2">
        <v>848</v>
      </c>
      <c r="AP20" s="12">
        <f t="shared" si="3"/>
        <v>324.12794612794613</v>
      </c>
      <c r="AQ20" s="1">
        <v>3.3635234000000001</v>
      </c>
      <c r="AR20" s="26">
        <f t="shared" si="23"/>
        <v>312.15488215488216</v>
      </c>
      <c r="AS20" s="14">
        <f t="shared" si="24"/>
        <v>8.0119508436445452E-3</v>
      </c>
      <c r="AT20" s="2">
        <v>789</v>
      </c>
      <c r="AU20" s="12">
        <f t="shared" si="4"/>
        <v>296.14285714285717</v>
      </c>
      <c r="AV20" s="1">
        <v>3.3240000000000003</v>
      </c>
      <c r="AW20" s="26">
        <f t="shared" si="25"/>
        <v>286.28571428571433</v>
      </c>
      <c r="AX20" s="14">
        <f t="shared" si="26"/>
        <v>9.9166666666666622E-3</v>
      </c>
      <c r="AY20" s="2">
        <v>829</v>
      </c>
      <c r="AZ20" s="12">
        <f t="shared" si="5"/>
        <v>316.58784530386743</v>
      </c>
      <c r="BA20" s="1">
        <v>3.4222022222222224</v>
      </c>
      <c r="BB20" s="26">
        <f t="shared" si="27"/>
        <v>306.06298342541436</v>
      </c>
      <c r="BC20" s="14">
        <f t="shared" si="28"/>
        <v>9.1448019830854179E-3</v>
      </c>
      <c r="BD20" s="2">
        <v>984</v>
      </c>
      <c r="BE20" s="12">
        <f t="shared" si="6"/>
        <v>381</v>
      </c>
      <c r="BF20" s="1">
        <v>3.8214749242424237</v>
      </c>
      <c r="BG20" s="26">
        <f t="shared" si="29"/>
        <v>359.30834272829759</v>
      </c>
      <c r="BH20" s="14">
        <f t="shared" si="30"/>
        <v>3.4738297796314999E-3</v>
      </c>
      <c r="BI20" s="2">
        <v>788</v>
      </c>
      <c r="BJ20" s="12">
        <f t="shared" si="7"/>
        <v>297.18</v>
      </c>
      <c r="BK20" s="1">
        <v>2.83745</v>
      </c>
      <c r="BL20" s="26">
        <f t="shared" si="31"/>
        <v>284.90333333333331</v>
      </c>
      <c r="BM20" s="14">
        <f t="shared" si="32"/>
        <v>7.2474884604941617E-3</v>
      </c>
      <c r="BS20" s="2">
        <v>605</v>
      </c>
      <c r="BT20" s="12">
        <f t="shared" si="9"/>
        <v>325.92346938775512</v>
      </c>
      <c r="BU20" s="1">
        <v>3.50482</v>
      </c>
      <c r="BV20" s="26">
        <f t="shared" si="35"/>
        <v>316.52806122448982</v>
      </c>
      <c r="BW20" s="14">
        <f t="shared" si="36"/>
        <v>9.829269617159922E-3</v>
      </c>
      <c r="BX20" s="18">
        <v>559</v>
      </c>
      <c r="BY20" s="28">
        <f t="shared" si="37"/>
        <v>296.11734693877554</v>
      </c>
      <c r="BZ20" s="13">
        <v>3.3167099999999996</v>
      </c>
      <c r="CA20" s="26">
        <f t="shared" si="38"/>
        <v>289.96173469387759</v>
      </c>
      <c r="CB20" s="29">
        <f t="shared" si="39"/>
        <v>1.7681019477828436E-2</v>
      </c>
      <c r="CC20" s="8">
        <v>688</v>
      </c>
      <c r="CD20" s="30">
        <f t="shared" si="40"/>
        <v>381</v>
      </c>
      <c r="CE20" s="16">
        <v>3.4158813996647601</v>
      </c>
      <c r="CF20" s="27">
        <f t="shared" si="41"/>
        <v>381</v>
      </c>
      <c r="CG20" s="31">
        <v>0</v>
      </c>
      <c r="CH20" s="18">
        <v>602</v>
      </c>
      <c r="CI20" s="28">
        <f t="shared" si="43"/>
        <v>325.27551020408163</v>
      </c>
      <c r="CJ20" s="13">
        <v>3.6471999999999998</v>
      </c>
      <c r="CK20" s="26">
        <f t="shared" si="44"/>
        <v>315.88010204081633</v>
      </c>
      <c r="CL20" s="29">
        <f t="shared" si="45"/>
        <v>1.2085691012761347E-2</v>
      </c>
      <c r="CM20" s="7">
        <v>687</v>
      </c>
      <c r="CN20" s="28">
        <f t="shared" si="46"/>
        <v>381</v>
      </c>
      <c r="CO20" s="13">
        <v>3.6471999999999998</v>
      </c>
      <c r="CP20" s="26">
        <f t="shared" si="47"/>
        <v>350.11689419795221</v>
      </c>
      <c r="CQ20" s="29">
        <f t="shared" si="48"/>
        <v>3.6767675093244954E-3</v>
      </c>
      <c r="CR20" s="8">
        <v>687</v>
      </c>
      <c r="CS20" s="30">
        <f t="shared" si="49"/>
        <v>381</v>
      </c>
      <c r="CT20" s="16">
        <v>3.3519600000000001</v>
      </c>
      <c r="CU20" s="27">
        <f t="shared" si="50"/>
        <v>381</v>
      </c>
      <c r="CV20" s="31">
        <v>0</v>
      </c>
      <c r="CW20" s="44"/>
      <c r="CX20" s="46"/>
      <c r="CY20" s="44"/>
      <c r="CZ20" s="43"/>
      <c r="DA20" s="47"/>
      <c r="DB20" s="19">
        <v>801</v>
      </c>
      <c r="DC20" s="30">
        <f t="shared" si="55"/>
        <v>381</v>
      </c>
      <c r="DD20" s="16">
        <v>3.6585000000000001</v>
      </c>
      <c r="DE20" s="27">
        <f t="shared" si="56"/>
        <v>381</v>
      </c>
      <c r="DF20" s="67">
        <v>0</v>
      </c>
      <c r="DG20" s="19">
        <v>1000</v>
      </c>
      <c r="DH20" s="30">
        <f t="shared" si="58"/>
        <v>381</v>
      </c>
      <c r="DI20" s="16">
        <v>3.8594400000000002</v>
      </c>
      <c r="DJ20" s="27">
        <f t="shared" si="59"/>
        <v>320.25166666666667</v>
      </c>
      <c r="DK20" s="29">
        <f t="shared" si="60"/>
        <v>0</v>
      </c>
      <c r="DL20" s="19">
        <v>714</v>
      </c>
      <c r="DM20" s="30">
        <f t="shared" si="61"/>
        <v>381</v>
      </c>
      <c r="DN20" s="16">
        <v>3.9350999999999998</v>
      </c>
      <c r="DO20" s="27">
        <f t="shared" si="62"/>
        <v>381</v>
      </c>
      <c r="DP20" s="31">
        <v>0</v>
      </c>
      <c r="DQ20" s="18">
        <v>624</v>
      </c>
      <c r="DR20" s="28">
        <f t="shared" si="10"/>
        <v>335.32299012693932</v>
      </c>
      <c r="DS20" s="13">
        <v>4.0857999999999999</v>
      </c>
      <c r="DT20" s="26">
        <f t="shared" si="64"/>
        <v>321.61988716502117</v>
      </c>
      <c r="DU20" s="29">
        <f t="shared" si="65"/>
        <v>9.6292059080850326E-3</v>
      </c>
      <c r="DV20" s="8">
        <v>710</v>
      </c>
      <c r="DW20" s="30">
        <f t="shared" si="66"/>
        <v>381</v>
      </c>
      <c r="DX20" s="16">
        <v>4.1111000000000004</v>
      </c>
      <c r="DY20" s="27">
        <f t="shared" si="67"/>
        <v>381</v>
      </c>
      <c r="DZ20" s="31">
        <v>0</v>
      </c>
      <c r="EA20" s="19">
        <v>700</v>
      </c>
      <c r="EB20" s="30">
        <f t="shared" si="69"/>
        <v>381</v>
      </c>
      <c r="EC20" s="16">
        <v>4.3129</v>
      </c>
      <c r="ED20" s="27">
        <f t="shared" si="70"/>
        <v>381</v>
      </c>
      <c r="EE20" s="31">
        <v>0</v>
      </c>
      <c r="EF20" s="18">
        <v>817</v>
      </c>
      <c r="EG20" s="28">
        <f t="shared" si="72"/>
        <v>381</v>
      </c>
      <c r="EH20" s="13">
        <v>4.4882</v>
      </c>
      <c r="EI20" s="26">
        <f t="shared" si="73"/>
        <v>358.39830508474574</v>
      </c>
      <c r="EJ20" s="29">
        <f t="shared" si="74"/>
        <v>3.2386951631046103E-3</v>
      </c>
      <c r="EK20" s="18">
        <v>556</v>
      </c>
      <c r="EL20" s="28">
        <f t="shared" si="75"/>
        <v>301.625</v>
      </c>
      <c r="EM20" s="13">
        <v>4.1228999999999996</v>
      </c>
      <c r="EN20" s="26">
        <f t="shared" si="76"/>
        <v>295.27499999999998</v>
      </c>
      <c r="EO20" s="29">
        <f t="shared" si="77"/>
        <v>2.1039370078740131E-2</v>
      </c>
      <c r="EU20" s="4">
        <v>680</v>
      </c>
      <c r="EV20" s="15">
        <f t="shared" si="11"/>
        <v>381</v>
      </c>
      <c r="EW20" s="5">
        <v>4.4661999999999997</v>
      </c>
      <c r="EX20" s="27">
        <f t="shared" si="81"/>
        <v>381</v>
      </c>
      <c r="EY20" s="65">
        <v>0</v>
      </c>
      <c r="EZ20" s="2">
        <v>745</v>
      </c>
      <c r="FA20" s="12">
        <f t="shared" si="12"/>
        <v>302.64162561576353</v>
      </c>
      <c r="FB20" s="1">
        <v>4.125</v>
      </c>
      <c r="FC20" s="26">
        <f t="shared" si="83"/>
        <v>291.49784482758616</v>
      </c>
      <c r="FD20" s="35">
        <f t="shared" si="84"/>
        <v>1.1777869871529227E-2</v>
      </c>
      <c r="FE20" s="2">
        <v>540</v>
      </c>
      <c r="FF20" s="12">
        <f t="shared" si="13"/>
        <v>283.17567567567568</v>
      </c>
      <c r="FG20" s="1">
        <v>3.7629999999999999</v>
      </c>
      <c r="FH20" s="26">
        <f t="shared" si="85"/>
        <v>278.34881756756755</v>
      </c>
      <c r="FI20" s="14">
        <f t="shared" si="86"/>
        <v>2.8797200349956149E-2</v>
      </c>
      <c r="FO20" s="4">
        <v>692</v>
      </c>
      <c r="FP20" s="15">
        <f t="shared" si="15"/>
        <v>381</v>
      </c>
      <c r="FQ20" s="5">
        <v>3.99</v>
      </c>
      <c r="FR20" s="27">
        <f t="shared" si="89"/>
        <v>381</v>
      </c>
      <c r="FS20" s="17">
        <v>0</v>
      </c>
      <c r="FT20" s="2">
        <v>515</v>
      </c>
      <c r="FU20" s="12">
        <f t="shared" si="16"/>
        <v>231.84017595307918</v>
      </c>
      <c r="FV20" s="1">
        <v>2.8250000000000002</v>
      </c>
      <c r="FW20" s="26">
        <f t="shared" si="91"/>
        <v>222.06378299120234</v>
      </c>
      <c r="FX20" s="14">
        <f t="shared" si="92"/>
        <v>1.2785901762279709E-2</v>
      </c>
    </row>
    <row r="21" spans="2:180" ht="15.75" thickBot="1" x14ac:dyDescent="0.3">
      <c r="B21" s="2">
        <v>257</v>
      </c>
      <c r="C21" s="1">
        <v>3.3497490036657176</v>
      </c>
      <c r="D21" s="7">
        <f t="shared" si="93"/>
        <v>251</v>
      </c>
      <c r="E21" s="3">
        <v>1.5559411235287103E-2</v>
      </c>
      <c r="F21" s="7">
        <v>280</v>
      </c>
      <c r="G21" s="21">
        <v>3.673</v>
      </c>
      <c r="H21" s="26">
        <f t="shared" si="94"/>
        <v>271</v>
      </c>
      <c r="I21" s="29">
        <f t="shared" si="95"/>
        <v>1.3072222222222226E-2</v>
      </c>
      <c r="J21" s="18">
        <v>278</v>
      </c>
      <c r="K21" s="21">
        <v>3.5251199999999998</v>
      </c>
      <c r="L21" s="26">
        <f t="shared" si="96"/>
        <v>270</v>
      </c>
      <c r="M21" s="29">
        <f t="shared" si="97"/>
        <v>1.235E-2</v>
      </c>
      <c r="R21" s="18">
        <v>286</v>
      </c>
      <c r="S21" s="21">
        <v>3.7392599999999998</v>
      </c>
      <c r="T21" s="26">
        <f t="shared" si="100"/>
        <v>277.5</v>
      </c>
      <c r="U21" s="29">
        <f t="shared" si="101"/>
        <v>9.3941176470588202E-3</v>
      </c>
      <c r="V21" s="52">
        <v>380</v>
      </c>
      <c r="W21" s="55">
        <v>3.4929999999999999</v>
      </c>
      <c r="X21" s="26">
        <f t="shared" si="102"/>
        <v>350</v>
      </c>
      <c r="Y21" s="14">
        <f t="shared" si="103"/>
        <v>4.4200000000000021E-3</v>
      </c>
      <c r="Z21" s="18">
        <v>807</v>
      </c>
      <c r="AA21" s="12">
        <f t="shared" si="0"/>
        <v>301.39441340782128</v>
      </c>
      <c r="AB21" s="13">
        <v>3.6351450000000001</v>
      </c>
      <c r="AC21" s="26">
        <f t="shared" si="17"/>
        <v>290.75195530726262</v>
      </c>
      <c r="AD21" s="14">
        <f t="shared" si="18"/>
        <v>1.009823097112858E-2</v>
      </c>
      <c r="AE21" s="18">
        <v>877</v>
      </c>
      <c r="AF21" s="12">
        <f t="shared" si="1"/>
        <v>331.88004484304935</v>
      </c>
      <c r="AG21" s="13">
        <v>3.4897</v>
      </c>
      <c r="AH21" s="26">
        <f t="shared" si="19"/>
        <v>319.92040358744396</v>
      </c>
      <c r="AI21" s="14">
        <f t="shared" si="20"/>
        <v>7.8514060742407212E-3</v>
      </c>
      <c r="AJ21" s="18">
        <v>840</v>
      </c>
      <c r="AK21" s="12">
        <f t="shared" si="2"/>
        <v>319.29784824462058</v>
      </c>
      <c r="AL21" s="13">
        <v>3.2422225</v>
      </c>
      <c r="AM21" s="26">
        <f t="shared" si="21"/>
        <v>306.13759909399772</v>
      </c>
      <c r="AN21" s="14">
        <f t="shared" si="22"/>
        <v>8.4406118975565367E-3</v>
      </c>
      <c r="AO21" s="18">
        <v>981</v>
      </c>
      <c r="AP21" s="12">
        <f t="shared" si="3"/>
        <v>381</v>
      </c>
      <c r="AQ21" s="13">
        <v>3.5809344000000003</v>
      </c>
      <c r="AR21" s="26">
        <f t="shared" si="23"/>
        <v>352.56397306397309</v>
      </c>
      <c r="AS21" s="14">
        <f t="shared" si="24"/>
        <v>3.8228090107157702E-3</v>
      </c>
      <c r="AT21" s="18">
        <v>848</v>
      </c>
      <c r="AU21" s="12">
        <f t="shared" si="4"/>
        <v>321.42857142857144</v>
      </c>
      <c r="AV21" s="13">
        <v>3.5527000000000002</v>
      </c>
      <c r="AW21" s="26">
        <f t="shared" si="25"/>
        <v>308.78571428571433</v>
      </c>
      <c r="AX21" s="14">
        <f t="shared" si="26"/>
        <v>9.0446327683615813E-3</v>
      </c>
      <c r="AY21" s="18">
        <v>890</v>
      </c>
      <c r="AZ21" s="12">
        <f t="shared" si="5"/>
        <v>342.26850828729283</v>
      </c>
      <c r="BA21" s="13">
        <v>3.5881555555555558</v>
      </c>
      <c r="BB21" s="26">
        <f t="shared" si="27"/>
        <v>329.42817679558016</v>
      </c>
      <c r="BC21" s="14">
        <f t="shared" si="28"/>
        <v>6.4621903819399671E-3</v>
      </c>
      <c r="BD21" s="19">
        <v>984</v>
      </c>
      <c r="BE21" s="15">
        <f t="shared" si="6"/>
        <v>381</v>
      </c>
      <c r="BF21" s="16">
        <v>3.8214749242424237</v>
      </c>
      <c r="BG21" s="27">
        <f t="shared" si="29"/>
        <v>381</v>
      </c>
      <c r="BH21" s="17">
        <v>0</v>
      </c>
      <c r="BI21" s="18">
        <v>841</v>
      </c>
      <c r="BJ21" s="12">
        <f t="shared" si="7"/>
        <v>319.61666666666667</v>
      </c>
      <c r="BK21" s="13">
        <v>3.0054500000000002</v>
      </c>
      <c r="BL21" s="26">
        <f t="shared" si="31"/>
        <v>308.39833333333331</v>
      </c>
      <c r="BM21" s="14">
        <f t="shared" si="32"/>
        <v>7.4877432773733533E-3</v>
      </c>
      <c r="BN21" s="44"/>
      <c r="BO21" s="42"/>
      <c r="BP21" s="44"/>
      <c r="BQ21" s="44"/>
      <c r="BR21" s="41"/>
      <c r="BS21" s="18">
        <v>690</v>
      </c>
      <c r="BT21" s="12">
        <f t="shared" si="9"/>
        <v>381</v>
      </c>
      <c r="BU21" s="13">
        <v>3.67903</v>
      </c>
      <c r="BV21" s="26">
        <f t="shared" si="35"/>
        <v>353.46173469387759</v>
      </c>
      <c r="BW21" s="14">
        <f t="shared" si="36"/>
        <v>3.1630532654006488E-3</v>
      </c>
      <c r="BX21" s="18">
        <v>576</v>
      </c>
      <c r="BY21" s="28">
        <f t="shared" si="37"/>
        <v>307.13265306122452</v>
      </c>
      <c r="BZ21" s="13">
        <v>3.5041677777777775</v>
      </c>
      <c r="CA21" s="26">
        <f t="shared" si="38"/>
        <v>301.625</v>
      </c>
      <c r="CB21" s="29">
        <f t="shared" si="39"/>
        <v>1.7017936287375864E-2</v>
      </c>
      <c r="CC21" s="44"/>
      <c r="CD21" s="46"/>
      <c r="CE21" s="44"/>
      <c r="CF21" s="43"/>
      <c r="CG21" s="47"/>
      <c r="CH21" s="18">
        <v>688</v>
      </c>
      <c r="CI21" s="28">
        <f t="shared" si="43"/>
        <v>381</v>
      </c>
      <c r="CJ21" s="13">
        <v>3.7542999999999997</v>
      </c>
      <c r="CK21" s="26">
        <f t="shared" si="44"/>
        <v>353.13775510204084</v>
      </c>
      <c r="CL21" s="29">
        <f t="shared" si="45"/>
        <v>1.9219556857718359E-3</v>
      </c>
      <c r="CM21" s="8">
        <v>687</v>
      </c>
      <c r="CN21" s="30">
        <f t="shared" si="46"/>
        <v>381</v>
      </c>
      <c r="CO21" s="16">
        <v>3.6471999999999998</v>
      </c>
      <c r="CP21" s="27">
        <f t="shared" si="47"/>
        <v>381</v>
      </c>
      <c r="CQ21" s="31">
        <v>0</v>
      </c>
      <c r="CR21" s="44"/>
      <c r="CS21" s="46"/>
      <c r="CT21" s="44"/>
      <c r="CU21" s="43"/>
      <c r="CV21" s="47"/>
      <c r="CW21" s="44"/>
      <c r="CX21" s="46"/>
      <c r="CY21" s="44"/>
      <c r="CZ21" s="43"/>
      <c r="DA21" s="47"/>
      <c r="DB21" s="44"/>
      <c r="DC21" s="46"/>
      <c r="DD21" s="44"/>
      <c r="DE21" s="43"/>
      <c r="DF21" s="47"/>
      <c r="DG21" s="19">
        <v>1000</v>
      </c>
      <c r="DH21" s="30">
        <f t="shared" si="58"/>
        <v>381</v>
      </c>
      <c r="DI21" s="16">
        <v>3.8594400000000002</v>
      </c>
      <c r="DJ21" s="27">
        <f t="shared" si="59"/>
        <v>381</v>
      </c>
      <c r="DK21" s="29">
        <v>0</v>
      </c>
      <c r="DL21" s="44"/>
      <c r="DM21" s="46"/>
      <c r="DN21" s="44"/>
      <c r="DO21" s="43"/>
      <c r="DP21" s="47"/>
      <c r="DQ21" s="18">
        <v>709</v>
      </c>
      <c r="DR21" s="28">
        <f t="shared" si="10"/>
        <v>381</v>
      </c>
      <c r="DS21" s="13">
        <v>4.2225999999999999</v>
      </c>
      <c r="DT21" s="26">
        <f t="shared" si="64"/>
        <v>358.16149506346966</v>
      </c>
      <c r="DU21" s="29">
        <f t="shared" si="65"/>
        <v>2.9949421028253806E-3</v>
      </c>
      <c r="EA21" s="44"/>
      <c r="EB21" s="46"/>
      <c r="EC21" s="44"/>
      <c r="ED21" s="43"/>
      <c r="EE21" s="47"/>
      <c r="EF21" s="19">
        <v>817</v>
      </c>
      <c r="EG21" s="30">
        <f t="shared" si="72"/>
        <v>381</v>
      </c>
      <c r="EH21" s="16">
        <v>4.4882</v>
      </c>
      <c r="EI21" s="27">
        <f t="shared" si="73"/>
        <v>381</v>
      </c>
      <c r="EJ21" s="31">
        <v>0</v>
      </c>
      <c r="EK21" s="18">
        <v>580</v>
      </c>
      <c r="EL21" s="28">
        <f t="shared" si="75"/>
        <v>316.86500000000001</v>
      </c>
      <c r="EM21" s="13">
        <v>4.3475999999999999</v>
      </c>
      <c r="EN21" s="26">
        <f t="shared" si="76"/>
        <v>309.245</v>
      </c>
      <c r="EO21" s="29">
        <f t="shared" si="77"/>
        <v>1.474409448818899E-2</v>
      </c>
      <c r="EP21" s="44"/>
      <c r="EQ21" s="46"/>
      <c r="ER21" s="44"/>
      <c r="ES21" s="43"/>
      <c r="ET21" s="47"/>
      <c r="EU21" s="44"/>
      <c r="EV21" s="46"/>
      <c r="EW21" s="44"/>
      <c r="EX21" s="43"/>
      <c r="EY21" s="47"/>
      <c r="EZ21" s="18">
        <v>805</v>
      </c>
      <c r="FA21" s="12">
        <f t="shared" si="12"/>
        <v>330.79433497536945</v>
      </c>
      <c r="FB21" s="13">
        <v>4.3875000000000002</v>
      </c>
      <c r="FC21" s="26">
        <f t="shared" si="83"/>
        <v>316.71798029556646</v>
      </c>
      <c r="FD21" s="35">
        <f t="shared" si="84"/>
        <v>9.3241469816272987E-3</v>
      </c>
      <c r="FE21" s="18">
        <v>560</v>
      </c>
      <c r="FF21" s="12">
        <f t="shared" si="13"/>
        <v>296.04729729729729</v>
      </c>
      <c r="FG21" s="13">
        <v>4</v>
      </c>
      <c r="FH21" s="26">
        <f t="shared" si="85"/>
        <v>289.61148648648646</v>
      </c>
      <c r="FI21" s="14">
        <f t="shared" si="86"/>
        <v>1.841259842519687E-2</v>
      </c>
      <c r="FO21" s="44"/>
      <c r="FP21" s="42"/>
      <c r="FQ21" s="44"/>
      <c r="FR21" s="44"/>
      <c r="FS21" s="41"/>
      <c r="FT21" s="18">
        <v>530</v>
      </c>
      <c r="FU21" s="12">
        <f t="shared" si="16"/>
        <v>240.21994134897361</v>
      </c>
      <c r="FV21" s="13">
        <v>3.0249999999999999</v>
      </c>
      <c r="FW21" s="26">
        <f t="shared" si="91"/>
        <v>236.03005865102639</v>
      </c>
      <c r="FX21" s="14">
        <f t="shared" si="92"/>
        <v>2.3867016622922115E-2</v>
      </c>
    </row>
    <row r="22" spans="2:180" ht="15.75" thickBot="1" x14ac:dyDescent="0.3">
      <c r="B22" s="2">
        <v>273</v>
      </c>
      <c r="C22" s="1">
        <v>3.5725272181336125</v>
      </c>
      <c r="D22" s="7">
        <f t="shared" si="93"/>
        <v>265</v>
      </c>
      <c r="E22" s="3">
        <v>1.3923638404243427E-2</v>
      </c>
      <c r="F22" s="7">
        <v>302</v>
      </c>
      <c r="G22" s="21">
        <v>3.9016999999999999</v>
      </c>
      <c r="H22" s="26">
        <f t="shared" si="94"/>
        <v>291</v>
      </c>
      <c r="I22" s="29">
        <f t="shared" si="95"/>
        <v>1.0395454545454541E-2</v>
      </c>
      <c r="J22" s="18">
        <v>298</v>
      </c>
      <c r="K22" s="21">
        <v>3.7433199999999998</v>
      </c>
      <c r="L22" s="26">
        <f t="shared" si="96"/>
        <v>288</v>
      </c>
      <c r="M22" s="29">
        <f t="shared" si="97"/>
        <v>1.0909999999999998E-2</v>
      </c>
      <c r="R22" s="18">
        <v>307</v>
      </c>
      <c r="S22" s="21">
        <v>3.9422599999999997</v>
      </c>
      <c r="T22" s="26">
        <f t="shared" si="100"/>
        <v>296.5</v>
      </c>
      <c r="U22" s="29">
        <f t="shared" si="101"/>
        <v>9.6666666666666602E-3</v>
      </c>
      <c r="V22" s="56">
        <v>380</v>
      </c>
      <c r="W22" s="34">
        <v>3.4929999999999999</v>
      </c>
      <c r="X22" s="27">
        <f t="shared" si="102"/>
        <v>380</v>
      </c>
      <c r="Y22" s="17">
        <v>0</v>
      </c>
      <c r="Z22" s="18">
        <v>871</v>
      </c>
      <c r="AA22" s="12">
        <f t="shared" si="0"/>
        <v>328.63910614525139</v>
      </c>
      <c r="AB22" s="13">
        <v>3.8633450000000003</v>
      </c>
      <c r="AC22" s="26">
        <f t="shared" si="17"/>
        <v>315.01675977653633</v>
      </c>
      <c r="AD22" s="14">
        <f t="shared" si="18"/>
        <v>8.3759432414698392E-3</v>
      </c>
      <c r="AE22" s="18">
        <v>992</v>
      </c>
      <c r="AF22" s="12">
        <f t="shared" si="1"/>
        <v>381</v>
      </c>
      <c r="AG22" s="13">
        <v>3.7016</v>
      </c>
      <c r="AH22" s="26">
        <f t="shared" si="19"/>
        <v>356.44002242152465</v>
      </c>
      <c r="AI22" s="14">
        <f t="shared" si="20"/>
        <v>4.3139290197420988E-3</v>
      </c>
      <c r="AJ22" s="18">
        <v>983</v>
      </c>
      <c r="AK22" s="12">
        <f t="shared" si="2"/>
        <v>381</v>
      </c>
      <c r="AL22" s="13">
        <v>3.5066380555555554</v>
      </c>
      <c r="AM22" s="26">
        <f t="shared" si="21"/>
        <v>350.14892412231029</v>
      </c>
      <c r="AN22" s="14">
        <f t="shared" si="22"/>
        <v>4.2853538820467911E-3</v>
      </c>
      <c r="AO22" s="19">
        <v>981</v>
      </c>
      <c r="AP22" s="15">
        <f t="shared" si="3"/>
        <v>381</v>
      </c>
      <c r="AQ22" s="16">
        <v>3.5809344000000003</v>
      </c>
      <c r="AR22" s="27">
        <f t="shared" si="23"/>
        <v>381</v>
      </c>
      <c r="AS22" s="17">
        <v>0</v>
      </c>
      <c r="AT22" s="18">
        <v>987</v>
      </c>
      <c r="AU22" s="12">
        <f t="shared" si="4"/>
        <v>381</v>
      </c>
      <c r="AV22" s="13">
        <v>3.7857000000000003</v>
      </c>
      <c r="AW22" s="26">
        <f t="shared" si="25"/>
        <v>351.21428571428572</v>
      </c>
      <c r="AX22" s="14">
        <f t="shared" si="26"/>
        <v>3.9112709832134322E-3</v>
      </c>
      <c r="AY22" s="18">
        <v>982</v>
      </c>
      <c r="AZ22" s="12">
        <f t="shared" si="5"/>
        <v>381</v>
      </c>
      <c r="BA22" s="13">
        <v>3.7107022222222223</v>
      </c>
      <c r="BB22" s="26">
        <f t="shared" si="27"/>
        <v>361.63425414364644</v>
      </c>
      <c r="BC22" s="14">
        <f t="shared" si="28"/>
        <v>3.1640058579634057E-3</v>
      </c>
      <c r="BI22" s="19">
        <v>986</v>
      </c>
      <c r="BJ22" s="15">
        <f t="shared" si="7"/>
        <v>381</v>
      </c>
      <c r="BK22" s="16">
        <v>3.27217</v>
      </c>
      <c r="BL22" s="27">
        <f t="shared" si="31"/>
        <v>350.30833333333334</v>
      </c>
      <c r="BM22" s="17">
        <v>0</v>
      </c>
      <c r="BN22" s="44"/>
      <c r="BO22" s="42"/>
      <c r="BP22" s="44"/>
      <c r="BQ22" s="44"/>
      <c r="BR22" s="41"/>
      <c r="BS22" s="19">
        <v>690</v>
      </c>
      <c r="BT22" s="15">
        <f t="shared" si="9"/>
        <v>381</v>
      </c>
      <c r="BU22" s="16">
        <v>3.67903</v>
      </c>
      <c r="BV22" s="27">
        <f t="shared" si="35"/>
        <v>381</v>
      </c>
      <c r="BW22" s="17">
        <v>0</v>
      </c>
      <c r="BX22" s="18">
        <v>603</v>
      </c>
      <c r="BY22" s="28">
        <f t="shared" si="37"/>
        <v>324.62755102040819</v>
      </c>
      <c r="BZ22" s="13">
        <v>3.6750411111111108</v>
      </c>
      <c r="CA22" s="26">
        <f t="shared" si="38"/>
        <v>315.88010204081638</v>
      </c>
      <c r="CB22" s="29">
        <f t="shared" si="39"/>
        <v>9.7670380091377396E-3</v>
      </c>
      <c r="CC22" s="44"/>
      <c r="CD22" s="46"/>
      <c r="CE22" s="44"/>
      <c r="CF22" s="43"/>
      <c r="CG22" s="47"/>
      <c r="CH22" s="19">
        <v>688</v>
      </c>
      <c r="CI22" s="30">
        <f t="shared" si="43"/>
        <v>381</v>
      </c>
      <c r="CJ22" s="16">
        <v>3.7542999999999997</v>
      </c>
      <c r="CK22" s="27">
        <f t="shared" si="44"/>
        <v>381</v>
      </c>
      <c r="CL22" s="31">
        <v>0</v>
      </c>
      <c r="CM22" s="44"/>
      <c r="CN22" s="46"/>
      <c r="CO22" s="44"/>
      <c r="CP22" s="43"/>
      <c r="CQ22" s="47"/>
      <c r="CR22" s="44"/>
      <c r="CS22" s="46"/>
      <c r="CT22" s="44"/>
      <c r="CU22" s="43"/>
      <c r="CV22" s="47"/>
      <c r="CW22" s="44"/>
      <c r="CX22" s="46"/>
      <c r="CY22" s="44"/>
      <c r="CZ22" s="43"/>
      <c r="DA22" s="47"/>
      <c r="DB22" s="44"/>
      <c r="DC22" s="46"/>
      <c r="DD22" s="44"/>
      <c r="DE22" s="43"/>
      <c r="DF22" s="47"/>
      <c r="DG22" s="44"/>
      <c r="DH22" s="46"/>
      <c r="DI22" s="44"/>
      <c r="DJ22" s="43"/>
      <c r="DK22" s="47"/>
      <c r="DL22" s="44"/>
      <c r="DM22" s="46"/>
      <c r="DN22" s="44"/>
      <c r="DO22" s="43"/>
      <c r="DP22" s="47"/>
      <c r="DQ22" s="19">
        <v>709</v>
      </c>
      <c r="DR22" s="30">
        <f t="shared" si="10"/>
        <v>381</v>
      </c>
      <c r="DS22" s="16">
        <v>4.2225999999999999</v>
      </c>
      <c r="DT22" s="27">
        <f t="shared" si="64"/>
        <v>381</v>
      </c>
      <c r="DU22" s="29">
        <v>0</v>
      </c>
      <c r="EA22" s="44"/>
      <c r="EB22" s="46"/>
      <c r="EC22" s="44"/>
      <c r="ED22" s="43"/>
      <c r="EE22" s="47"/>
      <c r="EF22" s="44"/>
      <c r="EG22" s="46"/>
      <c r="EH22" s="44"/>
      <c r="EI22" s="43"/>
      <c r="EJ22" s="47"/>
      <c r="EK22" s="18">
        <v>681</v>
      </c>
      <c r="EL22" s="28">
        <f t="shared" si="75"/>
        <v>381</v>
      </c>
      <c r="EM22" s="13">
        <v>4.5323000000000002</v>
      </c>
      <c r="EN22" s="26">
        <f t="shared" si="76"/>
        <v>348.9325</v>
      </c>
      <c r="EO22" s="29">
        <f t="shared" si="77"/>
        <v>2.8798627894285542E-3</v>
      </c>
      <c r="EP22" s="44"/>
      <c r="EQ22" s="46"/>
      <c r="ER22" s="44"/>
      <c r="ES22" s="43"/>
      <c r="ET22" s="47"/>
      <c r="EU22" s="44"/>
      <c r="EV22" s="46"/>
      <c r="EW22" s="44"/>
      <c r="EX22" s="43"/>
      <c r="EY22" s="47"/>
      <c r="EZ22" s="19">
        <v>912</v>
      </c>
      <c r="FA22" s="15">
        <f t="shared" si="12"/>
        <v>381</v>
      </c>
      <c r="FB22" s="16">
        <v>4.55</v>
      </c>
      <c r="FC22" s="27">
        <f t="shared" si="83"/>
        <v>355.89716748768473</v>
      </c>
      <c r="FD22" s="65">
        <f t="shared" si="84"/>
        <v>3.2366865356783596E-3</v>
      </c>
      <c r="FE22" s="18">
        <v>585</v>
      </c>
      <c r="FF22" s="12">
        <f t="shared" si="13"/>
        <v>312.13682432432432</v>
      </c>
      <c r="FG22" s="13">
        <v>4.2750000000000004</v>
      </c>
      <c r="FH22" s="26">
        <f t="shared" si="85"/>
        <v>304.09206081081084</v>
      </c>
      <c r="FI22" s="14">
        <f t="shared" si="86"/>
        <v>1.7091863517060386E-2</v>
      </c>
      <c r="FJ22" s="44"/>
      <c r="FK22" s="42"/>
      <c r="FL22" s="44"/>
      <c r="FM22" s="44"/>
      <c r="FN22" s="41"/>
      <c r="FO22" s="44"/>
      <c r="FP22" s="42"/>
      <c r="FQ22" s="44"/>
      <c r="FR22" s="44"/>
      <c r="FS22" s="41"/>
      <c r="FT22" s="18">
        <v>560</v>
      </c>
      <c r="FU22" s="12">
        <f t="shared" si="16"/>
        <v>256.97947214076243</v>
      </c>
      <c r="FV22" s="13">
        <v>3.2250000000000001</v>
      </c>
      <c r="FW22" s="26">
        <f t="shared" si="91"/>
        <v>248.599706744868</v>
      </c>
      <c r="FX22" s="14">
        <f t="shared" si="92"/>
        <v>1.1933508311461104E-2</v>
      </c>
    </row>
    <row r="23" spans="2:180" ht="15.75" thickBot="1" x14ac:dyDescent="0.3">
      <c r="B23" s="2">
        <v>293</v>
      </c>
      <c r="C23" s="1">
        <v>3.81041760578904</v>
      </c>
      <c r="D23" s="7">
        <f t="shared" si="93"/>
        <v>283</v>
      </c>
      <c r="E23" s="3">
        <v>1.1894519382771369E-2</v>
      </c>
      <c r="F23" s="7">
        <v>327</v>
      </c>
      <c r="G23" s="21">
        <v>4.1169000000000002</v>
      </c>
      <c r="H23" s="26">
        <f t="shared" si="94"/>
        <v>314.5</v>
      </c>
      <c r="I23" s="29">
        <f t="shared" si="95"/>
        <v>8.6080000000000115E-3</v>
      </c>
      <c r="J23" s="18">
        <v>323</v>
      </c>
      <c r="K23" s="21">
        <v>3.9635199999999999</v>
      </c>
      <c r="L23" s="26">
        <f t="shared" si="96"/>
        <v>310.5</v>
      </c>
      <c r="M23" s="29">
        <f t="shared" si="97"/>
        <v>8.8080000000000068E-3</v>
      </c>
      <c r="R23" s="18">
        <v>331</v>
      </c>
      <c r="S23" s="21">
        <v>4.1078599999999996</v>
      </c>
      <c r="T23" s="26">
        <f t="shared" si="100"/>
        <v>319</v>
      </c>
      <c r="U23" s="29">
        <f t="shared" si="101"/>
        <v>6.899999999999999E-3</v>
      </c>
      <c r="Z23" s="18">
        <v>994</v>
      </c>
      <c r="AA23" s="12">
        <f t="shared" si="0"/>
        <v>381</v>
      </c>
      <c r="AB23" s="13">
        <v>4.0664100000000003</v>
      </c>
      <c r="AC23" s="26">
        <f t="shared" si="17"/>
        <v>354.81955307262569</v>
      </c>
      <c r="AD23" s="14">
        <f t="shared" si="18"/>
        <v>3.8781805475535075E-3</v>
      </c>
      <c r="AE23" s="19">
        <v>992</v>
      </c>
      <c r="AF23" s="15">
        <f t="shared" si="1"/>
        <v>381</v>
      </c>
      <c r="AG23" s="16">
        <v>3.7016</v>
      </c>
      <c r="AH23" s="27">
        <f t="shared" si="19"/>
        <v>381</v>
      </c>
      <c r="AI23" s="17">
        <v>0</v>
      </c>
      <c r="AJ23" s="19">
        <v>983</v>
      </c>
      <c r="AK23" s="15">
        <f t="shared" si="2"/>
        <v>381</v>
      </c>
      <c r="AL23" s="16">
        <v>3.5066380555555554</v>
      </c>
      <c r="AM23" s="27">
        <f t="shared" si="21"/>
        <v>381</v>
      </c>
      <c r="AN23" s="17">
        <v>0</v>
      </c>
      <c r="AT23" s="19">
        <v>987</v>
      </c>
      <c r="AU23" s="15">
        <f t="shared" si="4"/>
        <v>381</v>
      </c>
      <c r="AV23" s="16">
        <v>3.7857000000000003</v>
      </c>
      <c r="AW23" s="27">
        <f t="shared" si="25"/>
        <v>381</v>
      </c>
      <c r="AX23" s="17">
        <v>0</v>
      </c>
      <c r="AY23" s="19">
        <v>982</v>
      </c>
      <c r="AZ23" s="15">
        <f t="shared" si="5"/>
        <v>381</v>
      </c>
      <c r="BA23" s="16">
        <v>3.7107019999999999</v>
      </c>
      <c r="BB23" s="27">
        <f t="shared" si="27"/>
        <v>381</v>
      </c>
      <c r="BC23" s="17">
        <v>0</v>
      </c>
      <c r="BX23" s="18">
        <v>690</v>
      </c>
      <c r="BY23" s="28">
        <f t="shared" si="37"/>
        <v>381</v>
      </c>
      <c r="BZ23" s="13">
        <v>3.841085555555555</v>
      </c>
      <c r="CA23" s="26">
        <f t="shared" si="38"/>
        <v>352.8137755102041</v>
      </c>
      <c r="CB23" s="29">
        <f t="shared" si="39"/>
        <v>2.9454892851037274E-3</v>
      </c>
      <c r="CC23" s="44"/>
      <c r="CD23" s="46"/>
      <c r="CE23" s="44"/>
      <c r="CF23" s="43"/>
      <c r="CG23" s="47"/>
      <c r="CH23" s="44"/>
      <c r="CI23" s="46"/>
      <c r="CJ23" s="44"/>
      <c r="CK23" s="43"/>
      <c r="CL23" s="47"/>
      <c r="CM23" s="44"/>
      <c r="CN23" s="46"/>
      <c r="CO23" s="44"/>
      <c r="CP23" s="43"/>
      <c r="CQ23" s="47"/>
      <c r="CR23" s="44"/>
      <c r="CS23" s="46"/>
      <c r="CT23" s="44"/>
      <c r="CU23" s="43"/>
      <c r="CV23" s="47"/>
      <c r="CW23" s="44"/>
      <c r="CX23" s="46"/>
      <c r="CY23" s="44"/>
      <c r="CZ23" s="43"/>
      <c r="DA23" s="47"/>
      <c r="DB23" s="44"/>
      <c r="DC23" s="46"/>
      <c r="DD23" s="44"/>
      <c r="DE23" s="43"/>
      <c r="DF23" s="47"/>
      <c r="DG23" s="44"/>
      <c r="DH23" s="46"/>
      <c r="DI23" s="44"/>
      <c r="DJ23" s="43"/>
      <c r="DK23" s="47"/>
      <c r="DL23" s="44"/>
      <c r="DM23" s="46"/>
      <c r="DN23" s="44"/>
      <c r="DO23" s="43"/>
      <c r="DP23" s="47"/>
      <c r="EA23" s="44"/>
      <c r="EB23" s="46"/>
      <c r="EC23" s="44"/>
      <c r="ED23" s="43"/>
      <c r="EE23" s="47"/>
      <c r="EF23" s="44"/>
      <c r="EG23" s="46"/>
      <c r="EH23" s="44"/>
      <c r="EI23" s="43"/>
      <c r="EJ23" s="47"/>
      <c r="EK23" s="19">
        <v>681</v>
      </c>
      <c r="EL23" s="30">
        <f t="shared" si="75"/>
        <v>381</v>
      </c>
      <c r="EM23" s="16">
        <v>4.5323000000000002</v>
      </c>
      <c r="EN23" s="27">
        <f t="shared" si="76"/>
        <v>381</v>
      </c>
      <c r="EO23" s="31">
        <v>0</v>
      </c>
      <c r="EP23" s="44"/>
      <c r="EQ23" s="46"/>
      <c r="ER23" s="44"/>
      <c r="ES23" s="43"/>
      <c r="ET23" s="47"/>
      <c r="EU23" s="44"/>
      <c r="EV23" s="46"/>
      <c r="EW23" s="44"/>
      <c r="EX23" s="43"/>
      <c r="EY23" s="47"/>
      <c r="EZ23" s="44"/>
      <c r="FA23" s="42"/>
      <c r="FB23" s="44"/>
      <c r="FC23" s="43"/>
      <c r="FD23" s="41"/>
      <c r="FE23" s="18">
        <v>692</v>
      </c>
      <c r="FF23" s="12">
        <f t="shared" si="13"/>
        <v>381</v>
      </c>
      <c r="FG23" s="13">
        <v>4.5</v>
      </c>
      <c r="FH23" s="26">
        <f t="shared" si="85"/>
        <v>346.56841216216219</v>
      </c>
      <c r="FI23" s="14">
        <f t="shared" si="86"/>
        <v>3.2673485907719429E-3</v>
      </c>
      <c r="FJ23" s="44"/>
      <c r="FK23" s="42"/>
      <c r="FL23" s="44"/>
      <c r="FM23" s="44"/>
      <c r="FN23" s="41"/>
      <c r="FO23" s="44"/>
      <c r="FP23" s="42"/>
      <c r="FQ23" s="44"/>
      <c r="FR23" s="44"/>
      <c r="FS23" s="41"/>
      <c r="FT23" s="18">
        <v>595</v>
      </c>
      <c r="FU23" s="12">
        <f t="shared" si="16"/>
        <v>276.53225806451616</v>
      </c>
      <c r="FV23" s="13">
        <v>3.4750000000000001</v>
      </c>
      <c r="FW23" s="26">
        <f t="shared" si="91"/>
        <v>266.75586510263929</v>
      </c>
      <c r="FX23" s="14">
        <f t="shared" si="92"/>
        <v>1.2785901762279672E-2</v>
      </c>
    </row>
    <row r="24" spans="2:180" ht="15.75" thickBot="1" x14ac:dyDescent="0.3">
      <c r="B24" s="2">
        <v>317</v>
      </c>
      <c r="C24" s="1">
        <v>4.0410330419049449</v>
      </c>
      <c r="D24" s="7">
        <f t="shared" si="93"/>
        <v>305</v>
      </c>
      <c r="E24" s="3">
        <v>9.6089765048293693E-3</v>
      </c>
      <c r="F24" s="7">
        <v>379</v>
      </c>
      <c r="G24" s="21">
        <v>4.3309000000000006</v>
      </c>
      <c r="H24" s="26">
        <f t="shared" si="94"/>
        <v>353</v>
      </c>
      <c r="I24" s="29">
        <f t="shared" si="95"/>
        <v>4.1153846153846232E-3</v>
      </c>
      <c r="J24" s="18">
        <v>379</v>
      </c>
      <c r="K24" s="21">
        <v>4.1936200000000001</v>
      </c>
      <c r="L24" s="26">
        <f t="shared" si="96"/>
        <v>351</v>
      </c>
      <c r="M24" s="29">
        <f t="shared" si="97"/>
        <v>4.108928571428575E-3</v>
      </c>
      <c r="R24" s="18">
        <v>380</v>
      </c>
      <c r="S24" s="21">
        <v>4.2698599999999995</v>
      </c>
      <c r="T24" s="26">
        <f t="shared" si="100"/>
        <v>355.5</v>
      </c>
      <c r="U24" s="29">
        <f t="shared" si="101"/>
        <v>3.3061224489795904E-3</v>
      </c>
      <c r="Z24" s="19">
        <v>994</v>
      </c>
      <c r="AA24" s="15">
        <f t="shared" si="0"/>
        <v>381</v>
      </c>
      <c r="AB24" s="16">
        <v>4.0664100000000003</v>
      </c>
      <c r="AC24" s="27">
        <f t="shared" si="17"/>
        <v>381</v>
      </c>
      <c r="AD24" s="17">
        <v>0</v>
      </c>
      <c r="BX24" s="4">
        <v>690</v>
      </c>
      <c r="BY24" s="30">
        <f t="shared" si="37"/>
        <v>381</v>
      </c>
      <c r="BZ24" s="16">
        <v>3.841085555555555</v>
      </c>
      <c r="CA24" s="27">
        <f t="shared" si="38"/>
        <v>381</v>
      </c>
      <c r="CB24" s="31">
        <v>0</v>
      </c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EZ24" s="44"/>
      <c r="FA24" s="42"/>
      <c r="FB24" s="44"/>
      <c r="FC24" s="43"/>
      <c r="FD24" s="41"/>
      <c r="FE24" s="19">
        <v>692</v>
      </c>
      <c r="FF24" s="15">
        <f t="shared" si="13"/>
        <v>381</v>
      </c>
      <c r="FG24" s="16">
        <v>4.5</v>
      </c>
      <c r="FH24" s="27">
        <f t="shared" si="85"/>
        <v>381</v>
      </c>
      <c r="FI24" s="17">
        <v>0</v>
      </c>
      <c r="FJ24" s="44"/>
      <c r="FK24" s="42"/>
      <c r="FL24" s="44"/>
      <c r="FM24" s="44"/>
      <c r="FN24" s="41"/>
      <c r="FO24" s="44"/>
      <c r="FP24" s="42"/>
      <c r="FQ24" s="44"/>
      <c r="FR24" s="44"/>
      <c r="FS24" s="41"/>
      <c r="FT24" s="18">
        <v>630</v>
      </c>
      <c r="FU24" s="12">
        <f t="shared" si="16"/>
        <v>296.08504398826977</v>
      </c>
      <c r="FV24" s="13">
        <v>3.65</v>
      </c>
      <c r="FW24" s="26">
        <f t="shared" si="91"/>
        <v>286.30865102639297</v>
      </c>
      <c r="FX24" s="14">
        <f t="shared" si="92"/>
        <v>8.9501312335958129E-3</v>
      </c>
    </row>
    <row r="25" spans="2:180" ht="15.75" thickBot="1" x14ac:dyDescent="0.3">
      <c r="B25" s="2">
        <v>378</v>
      </c>
      <c r="C25" s="1">
        <v>4.3171278456465627</v>
      </c>
      <c r="D25" s="7">
        <f t="shared" si="93"/>
        <v>347.5</v>
      </c>
      <c r="E25" s="3">
        <v>4.5261443236330832E-3</v>
      </c>
      <c r="F25" s="8">
        <v>379</v>
      </c>
      <c r="G25" s="24">
        <v>4.3308999999999997</v>
      </c>
      <c r="H25" s="27">
        <f t="shared" si="94"/>
        <v>379</v>
      </c>
      <c r="I25" s="31">
        <v>0</v>
      </c>
      <c r="J25" s="19">
        <v>379</v>
      </c>
      <c r="K25" s="24">
        <v>4.1936200000000001</v>
      </c>
      <c r="L25" s="27">
        <f t="shared" si="96"/>
        <v>379</v>
      </c>
      <c r="M25" s="31">
        <v>0</v>
      </c>
      <c r="R25" s="19">
        <v>380</v>
      </c>
      <c r="S25" s="24">
        <v>4.2698599999999995</v>
      </c>
      <c r="T25" s="27">
        <f t="shared" si="100"/>
        <v>380</v>
      </c>
      <c r="U25" s="31">
        <v>0</v>
      </c>
      <c r="BX25" s="54"/>
      <c r="BY25" s="9"/>
      <c r="BZ25" s="9"/>
      <c r="CA25" s="9"/>
      <c r="CB25" s="9"/>
      <c r="CC25" s="54"/>
      <c r="CD25" s="9"/>
      <c r="CE25" s="9"/>
      <c r="CF25" s="9"/>
      <c r="CG25" s="9"/>
      <c r="CH25" s="54"/>
      <c r="CI25" s="54"/>
      <c r="CJ25" s="54"/>
      <c r="CK25" s="54"/>
      <c r="CL25" s="54"/>
      <c r="CM25" s="54"/>
      <c r="CN25" s="9"/>
      <c r="CO25" s="9"/>
      <c r="CP25" s="9"/>
      <c r="CQ25" s="9"/>
      <c r="CR25" s="54"/>
      <c r="CS25" s="9"/>
      <c r="CT25" s="9"/>
      <c r="CU25" s="9"/>
      <c r="CV25" s="9"/>
      <c r="CW25" s="54"/>
      <c r="CX25" s="9"/>
      <c r="CY25" s="9"/>
      <c r="CZ25" s="9"/>
      <c r="DA25" s="9"/>
      <c r="DB25" s="9"/>
      <c r="DC25" s="9"/>
      <c r="DD25" s="9"/>
      <c r="DE25" s="9"/>
      <c r="DF25" s="9"/>
      <c r="FT25" s="18">
        <v>655</v>
      </c>
      <c r="FU25" s="12">
        <f t="shared" si="16"/>
        <v>310.05131964809385</v>
      </c>
      <c r="FV25" s="13">
        <v>3.8</v>
      </c>
      <c r="FW25" s="26">
        <f t="shared" si="91"/>
        <v>303.06818181818181</v>
      </c>
      <c r="FX25" s="14">
        <f t="shared" si="92"/>
        <v>1.074015748031493E-2</v>
      </c>
    </row>
    <row r="26" spans="2:180" ht="15.75" thickBot="1" x14ac:dyDescent="0.3">
      <c r="B26" s="4">
        <v>378</v>
      </c>
      <c r="C26" s="5">
        <v>4.3171278456465627</v>
      </c>
      <c r="D26" s="8">
        <f t="shared" si="93"/>
        <v>378</v>
      </c>
      <c r="E26" s="45">
        <v>0</v>
      </c>
      <c r="BX26" s="40"/>
      <c r="CC26" s="40"/>
      <c r="CH26" s="40"/>
      <c r="CI26" s="41"/>
      <c r="CJ26" s="40"/>
      <c r="CK26" s="40"/>
      <c r="CL26" s="40"/>
      <c r="CM26" s="40"/>
      <c r="CR26" s="40"/>
      <c r="CW26" s="40"/>
      <c r="FT26" s="22">
        <v>685</v>
      </c>
      <c r="FU26" s="12">
        <f t="shared" si="16"/>
        <v>326.8108504398827</v>
      </c>
      <c r="FV26" s="21">
        <v>3.9249999999999998</v>
      </c>
      <c r="FW26" s="26">
        <f t="shared" si="91"/>
        <v>318.43108504398828</v>
      </c>
      <c r="FX26" s="14">
        <f t="shared" si="92"/>
        <v>7.4584426946631708E-3</v>
      </c>
    </row>
    <row r="27" spans="2:180" x14ac:dyDescent="0.25">
      <c r="FT27" s="22">
        <v>730</v>
      </c>
      <c r="FU27" s="12">
        <f t="shared" si="16"/>
        <v>351.95014662756597</v>
      </c>
      <c r="FV27" s="21">
        <v>4.05</v>
      </c>
      <c r="FW27" s="26">
        <f t="shared" si="91"/>
        <v>339.38049853372434</v>
      </c>
      <c r="FX27" s="14">
        <f t="shared" si="92"/>
        <v>4.9722951297754472E-3</v>
      </c>
    </row>
    <row r="28" spans="2:180" x14ac:dyDescent="0.25">
      <c r="FT28" s="22">
        <v>782</v>
      </c>
      <c r="FU28" s="12">
        <f t="shared" si="16"/>
        <v>381</v>
      </c>
      <c r="FV28" s="21">
        <v>4.12</v>
      </c>
      <c r="FW28" s="26">
        <f t="shared" si="91"/>
        <v>366.47507331378301</v>
      </c>
      <c r="FX28" s="14">
        <f t="shared" si="92"/>
        <v>2.4096507167373398E-3</v>
      </c>
    </row>
    <row r="29" spans="2:180" ht="15.75" thickBot="1" x14ac:dyDescent="0.3">
      <c r="FT29" s="23">
        <v>782</v>
      </c>
      <c r="FU29" s="32">
        <f t="shared" si="16"/>
        <v>381</v>
      </c>
      <c r="FV29" s="24">
        <v>4.12</v>
      </c>
      <c r="FW29" s="27">
        <f t="shared" si="91"/>
        <v>381</v>
      </c>
      <c r="FX29" s="17">
        <v>0</v>
      </c>
    </row>
    <row r="50" spans="2:46" x14ac:dyDescent="0.25">
      <c r="G50" s="40"/>
      <c r="H50" s="42"/>
      <c r="I50" s="40"/>
      <c r="J50" s="43"/>
      <c r="K50" s="41"/>
    </row>
    <row r="51" spans="2:46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46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Q52" s="44"/>
      <c r="R52" s="46"/>
      <c r="S52" s="44"/>
      <c r="T52" s="43"/>
      <c r="U52" s="47"/>
    </row>
    <row r="53" spans="2:46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Q53" s="44"/>
      <c r="R53" s="46"/>
      <c r="S53" s="44"/>
      <c r="T53" s="43"/>
      <c r="U53" s="47"/>
    </row>
    <row r="54" spans="2:46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</sheetData>
  <mergeCells count="37">
    <mergeCell ref="B2:E2"/>
    <mergeCell ref="FT2:FX2"/>
    <mergeCell ref="FO2:FS2"/>
    <mergeCell ref="FJ2:FN2"/>
    <mergeCell ref="AY2:BC2"/>
    <mergeCell ref="EZ2:FD2"/>
    <mergeCell ref="F2:I2"/>
    <mergeCell ref="Z2:AD2"/>
    <mergeCell ref="V2:Y2"/>
    <mergeCell ref="R2:U2"/>
    <mergeCell ref="N2:Q2"/>
    <mergeCell ref="J2:M2"/>
    <mergeCell ref="AT2:AX2"/>
    <mergeCell ref="AO2:AS2"/>
    <mergeCell ref="AJ2:AN2"/>
    <mergeCell ref="AE2:AI2"/>
    <mergeCell ref="FE2:FI2"/>
    <mergeCell ref="BD2:BH2"/>
    <mergeCell ref="BS2:BW2"/>
    <mergeCell ref="BN2:BR2"/>
    <mergeCell ref="BI2:BM2"/>
    <mergeCell ref="EU2:EY2"/>
    <mergeCell ref="EP2:ET2"/>
    <mergeCell ref="EK2:EO2"/>
    <mergeCell ref="EF2:EJ2"/>
    <mergeCell ref="EA2:EE2"/>
    <mergeCell ref="DV2:DZ2"/>
    <mergeCell ref="DQ2:DU2"/>
    <mergeCell ref="DL2:DP2"/>
    <mergeCell ref="DG2:DK2"/>
    <mergeCell ref="BX2:CB2"/>
    <mergeCell ref="CC2:CG2"/>
    <mergeCell ref="CH2:CL2"/>
    <mergeCell ref="CM2:CQ2"/>
    <mergeCell ref="CR2:CV2"/>
    <mergeCell ref="CW2:DA2"/>
    <mergeCell ref="DB2:DF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10</vt:i4>
      </vt:variant>
    </vt:vector>
  </HeadingPairs>
  <TitlesOfParts>
    <vt:vector size="14" baseType="lpstr">
      <vt:lpstr>TR</vt:lpstr>
      <vt:lpstr>SF</vt:lpstr>
      <vt:lpstr>SH</vt:lpstr>
      <vt:lpstr>RG</vt:lpstr>
      <vt:lpstr>Diff TR</vt:lpstr>
      <vt:lpstr>Int TR</vt:lpstr>
      <vt:lpstr>Diff SF</vt:lpstr>
      <vt:lpstr>Int SF</vt:lpstr>
      <vt:lpstr>Diff SH</vt:lpstr>
      <vt:lpstr>Int SH</vt:lpstr>
      <vt:lpstr>Diff RG</vt:lpstr>
      <vt:lpstr>Int RG</vt:lpstr>
      <vt:lpstr>2019 Diff</vt:lpstr>
      <vt:lpstr>2019 Int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2019-07-15T05:07:50Z</dcterms:created>
  <dcterms:modified xsi:type="dcterms:W3CDTF">2019-10-23T19:39:16Z</dcterms:modified>
</cp:coreProperties>
</file>